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<sst xmlns="http://schemas.openxmlformats.org/spreadsheetml/2006/main" count="186" uniqueCount="85">
  <si>
    <t>Unité d'aménagement 012-53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</si>
  <si>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</si>
  <si>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</si>
  <si>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</si>
  <si>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</si>
  <si>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SEPM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</si>
  <si>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</si>
  <si>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</si>
  <si>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</si>
  <si>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</si>
  <si>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</si>
  <si>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</si>
  <si>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</si>
  <si>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</si>
  <si>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Total</t>
  </si>
  <si>
    <t>Provenant de ce qui n'a pas été récolté en 2008-2013</t>
  </si>
  <si>
    <t>Possibilité 2015-2018</t>
  </si>
  <si>
    <t>% de la possibilité annuelle</t>
  </si>
  <si>
    <t xml:space="preserve"> *incluant les 99 000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</si>
  <si>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</si>
  <si>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</si>
  <si>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</si>
  <si>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</si>
  <si>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>Code</t>
  </si>
  <si>
    <t xml:space="preserve"> </t>
  </si>
  <si>
    <t>Type de forêts regroupées</t>
  </si>
  <si>
    <t>Tableau sommaire des volumes par catégorie de contrainte</t>
  </si>
  <si>
    <t>Faibles</t>
  </si>
  <si>
    <t>Modérées</t>
  </si>
  <si>
    <t>Élevées</t>
  </si>
  <si>
    <t>Extrêmes</t>
  </si>
  <si>
    <t>Catégorie de contraintes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</si>
  <si>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</si>
  <si>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</si>
  <si>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</si>
  <si>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</si>
  <si>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</si>
  <si>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</si>
  <si>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</si>
  <si>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</si>
  <si>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</si>
  <si>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</si>
  <si>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</si>
  <si>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</si>
  <si>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</si>
  <si>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</si>
  <si>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</si>
  <si>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</si>
  <si>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</si>
  <si>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</si>
  <si>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</si>
  <si>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</si>
  <si>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t>Sans contrainte</t>
  </si>
  <si>
    <t>Territoires fauniques structurés</t>
  </si>
  <si>
    <t>Paysage</t>
  </si>
  <si>
    <t>Autres</t>
  </si>
  <si>
    <t>Peuplements orphelins</t>
  </si>
  <si>
    <t>Pentes fortes</t>
  </si>
  <si>
    <t>(FORP)</t>
  </si>
  <si>
    <t>(PADE, ZEC, REFA, AUTF)</t>
  </si>
  <si>
    <t>(ENV)</t>
  </si>
  <si>
    <t>(SFIA, AUT, IP25, VREC)</t>
  </si>
  <si>
    <t>(ORPH, FRES,ENCL, IM25)</t>
  </si>
  <si>
    <t>(PEEC)</t>
  </si>
  <si>
    <t>A1 Pessières</t>
  </si>
  <si>
    <t>EPX</t>
  </si>
  <si>
    <t>A2 Sapinières</t>
  </si>
  <si>
    <t>SAB</t>
  </si>
  <si>
    <t>A3 Feuillus tolérants</t>
  </si>
  <si>
    <t>FT</t>
  </si>
  <si>
    <t>A4 Feuillus tolérants à résineux</t>
  </si>
  <si>
    <t>FT_R</t>
  </si>
  <si>
    <t>B1 Résineux à feuillus</t>
  </si>
  <si>
    <t>R_F</t>
  </si>
  <si>
    <t>B2Peupleraies à résineux</t>
  </si>
  <si>
    <t>PEU_R</t>
  </si>
  <si>
    <t>B3 Bétulaies blanches à résineux</t>
  </si>
  <si>
    <t>BOP_R</t>
  </si>
  <si>
    <t>B4 Peupleraies</t>
  </si>
  <si>
    <t>B5 Bétulaies blanches</t>
  </si>
  <si>
    <t>C1 Cédrières</t>
  </si>
  <si>
    <t>D1 Érablières rouges</t>
  </si>
  <si>
    <t>ERO</t>
  </si>
  <si>
    <t>Pinèdes grises</t>
  </si>
  <si>
    <t>PIG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</si>
</sst>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49" fontId="27" fillId="25" borderId="18" xfId="52" applyNumberFormat="1" applyFont="1" applyFill="1" applyBorder="1" applyAlignment="1">
      <alignment horizontal="center" vertical="center" wrapText="1"/>
    </xf>
    <xf numFmtId="49" fontId="27" fillId="25" borderId="19" xfId="52" applyNumberFormat="1" applyFont="1" applyFill="1" applyBorder="1" applyAlignment="1" quotePrefix="1">
      <alignment horizontal="center" vertical="center" wrapText="1"/>
    </xf>
    <xf numFmtId="49" fontId="27" fillId="25" borderId="19" xfId="52" applyNumberFormat="1" applyFont="1" applyFill="1" applyBorder="1" applyAlignment="1">
      <alignment horizontal="center" vertical="center" wrapText="1"/>
    </xf>
    <xf numFmtId="49" fontId="27" fillId="25" borderId="20" xfId="52" applyNumberFormat="1" applyFont="1" applyFill="1" applyBorder="1" applyAlignment="1">
      <alignment horizontal="center" vertical="center" wrapText="1"/>
    </xf>
    <xf numFmtId="49" fontId="27" fillId="25" borderId="21" xfId="52" applyNumberFormat="1" applyFont="1" applyFill="1" applyBorder="1" applyAlignment="1">
      <alignment horizontal="center" vertical="distributed"/>
    </xf>
    <xf numFmtId="3" fontId="28" fillId="0" borderId="22" xfId="0" applyNumberFormat="1" applyFont="1" applyFill="1" applyBorder="1" applyAlignment="1">
      <alignment horizontal="center"/>
    </xf>
    <xf numFmtId="3" fontId="28" fillId="0" borderId="23" xfId="0" applyNumberFormat="1" applyFont="1" applyFill="1" applyBorder="1" applyAlignment="1">
      <alignment horizontal="center"/>
    </xf>
    <xf numFmtId="3" fontId="28" fillId="0" borderId="24" xfId="0" applyNumberFormat="1" applyFont="1" applyFill="1" applyBorder="1" applyAlignment="1">
      <alignment horizontal="center"/>
    </xf>
    <xf numFmtId="49" fontId="6" fillId="25" borderId="25" xfId="52" applyNumberFormat="1" applyFont="1" applyFill="1" applyBorder="1" applyAlignment="1">
      <alignment horizontal="center" vertical="distributed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49" fontId="0" fillId="25" borderId="28" xfId="52" applyNumberFormat="1" applyFont="1" applyFill="1" applyBorder="1" applyAlignment="1">
      <alignment horizontal="center" vertical="distributed"/>
    </xf>
    <xf numFmtId="9" fontId="0" fillId="0" borderId="29" xfId="57" applyFont="1" applyFill="1" applyBorder="1" applyAlignment="1">
      <alignment horizontal="center"/>
    </xf>
    <xf numFmtId="9" fontId="0" fillId="0" borderId="30" xfId="57" applyFont="1" applyFill="1" applyBorder="1" applyAlignment="1">
      <alignment horizontal="center"/>
    </xf>
    <xf numFmtId="0" fontId="0" fillId="0" borderId="12" xfId="0" applyFont="1" applyBorder="1" applyAlignment="1" quotePrefix="1">
      <alignment/>
    </xf>
    <xf numFmtId="0" fontId="0" fillId="0" borderId="12" xfId="0" applyFont="1" applyFill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4" fillId="0" borderId="0" xfId="0" applyFont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20" borderId="32" xfId="0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6" xfId="0" applyFill="1" applyBorder="1" applyAlignment="1">
      <alignment/>
    </xf>
    <xf numFmtId="0" fontId="25" fillId="20" borderId="26" xfId="0" applyFont="1" applyFill="1" applyBorder="1" applyAlignment="1">
      <alignment horizontal="center" vertical="center"/>
    </xf>
    <xf numFmtId="0" fontId="25" fillId="20" borderId="27" xfId="0" applyFont="1" applyFill="1" applyBorder="1" applyAlignment="1">
      <alignment horizontal="center" vertical="center"/>
    </xf>
    <xf numFmtId="0" fontId="0" fillId="20" borderId="33" xfId="0" applyFont="1" applyFill="1" applyBorder="1" applyAlignment="1">
      <alignment horizontal="center"/>
    </xf>
    <xf numFmtId="0" fontId="0" fillId="20" borderId="34" xfId="0" applyFill="1" applyBorder="1" applyAlignment="1">
      <alignment horizontal="center" vertical="center"/>
    </xf>
    <xf numFmtId="0" fontId="0" fillId="20" borderId="35" xfId="0" applyFill="1" applyBorder="1" applyAlignment="1">
      <alignment horizontal="center" wrapText="1"/>
    </xf>
    <xf numFmtId="0" fontId="25" fillId="20" borderId="34" xfId="0" applyFont="1" applyFill="1" applyBorder="1" applyAlignment="1">
      <alignment horizontal="center" vertical="center"/>
    </xf>
    <xf numFmtId="0" fontId="25" fillId="20" borderId="36" xfId="0" applyFont="1" applyFill="1" applyBorder="1" applyAlignment="1">
      <alignment horizontal="center" vertical="center"/>
    </xf>
    <xf numFmtId="0" fontId="0" fillId="20" borderId="37" xfId="0" applyFill="1" applyBorder="1" applyAlignment="1">
      <alignment horizontal="center" wrapText="1"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0" fillId="20" borderId="33" xfId="0" applyFill="1" applyBorder="1" applyAlignment="1">
      <alignment vertical="top" wrapText="1"/>
    </xf>
    <xf numFmtId="0" fontId="0" fillId="20" borderId="34" xfId="0" applyFill="1" applyBorder="1" applyAlignment="1">
      <alignment wrapText="1"/>
    </xf>
    <xf numFmtId="9" fontId="0" fillId="20" borderId="36" xfId="57" applyFill="1" applyBorder="1" applyAlignment="1">
      <alignment/>
    </xf>
    <xf numFmtId="3" fontId="0" fillId="10" borderId="34" xfId="0" applyNumberFormat="1" applyFill="1" applyBorder="1" applyAlignment="1">
      <alignment/>
    </xf>
    <xf numFmtId="3" fontId="0" fillId="26" borderId="34" xfId="0" applyNumberFormat="1" applyFill="1" applyBorder="1" applyAlignment="1">
      <alignment/>
    </xf>
    <xf numFmtId="3" fontId="0" fillId="19" borderId="34" xfId="0" applyNumberFormat="1" applyFill="1" applyBorder="1" applyAlignment="1">
      <alignment/>
    </xf>
    <xf numFmtId="3" fontId="0" fillId="17" borderId="34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25" fillId="0" borderId="36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3" fontId="0" fillId="10" borderId="34" xfId="0" applyNumberFormat="1" applyFont="1" applyFill="1" applyBorder="1" applyAlignment="1">
      <alignment/>
    </xf>
    <xf numFmtId="3" fontId="0" fillId="26" borderId="34" xfId="0" applyNumberFormat="1" applyFont="1" applyFill="1" applyBorder="1" applyAlignment="1">
      <alignment/>
    </xf>
    <xf numFmtId="3" fontId="0" fillId="19" borderId="34" xfId="0" applyNumberFormat="1" applyFont="1" applyFill="1" applyBorder="1" applyAlignment="1">
      <alignment/>
    </xf>
    <xf numFmtId="3" fontId="0" fillId="17" borderId="3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20" borderId="38" xfId="0" applyFill="1" applyBorder="1" applyAlignment="1">
      <alignment/>
    </xf>
    <xf numFmtId="0" fontId="0" fillId="20" borderId="29" xfId="0" applyFill="1" applyBorder="1" applyAlignment="1">
      <alignment/>
    </xf>
    <xf numFmtId="191" fontId="25" fillId="0" borderId="29" xfId="48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30" fillId="0" borderId="0" xfId="0" applyFont="1" applyAlignment="1">
      <alignment horizontal="center"/>
    </xf>
    <xf numFmtId="0" fontId="0" fillId="20" borderId="26" xfId="0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/>
    </xf>
    <xf numFmtId="0" fontId="0" fillId="20" borderId="36" xfId="0" applyFill="1" applyBorder="1" applyAlignment="1">
      <alignment horizontal="center" vertical="center"/>
    </xf>
    <xf numFmtId="0" fontId="25" fillId="20" borderId="34" xfId="0" applyFont="1" applyFill="1" applyBorder="1" applyAlignment="1">
      <alignment vertical="center"/>
    </xf>
    <xf numFmtId="49" fontId="27" fillId="25" borderId="39" xfId="52" applyNumberFormat="1" applyFont="1" applyFill="1" applyBorder="1" applyAlignment="1">
      <alignment horizontal="center" vertical="center" wrapText="1"/>
    </xf>
    <xf numFmtId="49" fontId="27" fillId="25" borderId="40" xfId="52" applyNumberFormat="1" applyFont="1" applyFill="1" applyBorder="1" applyAlignment="1">
      <alignment horizontal="center" vertical="center" wrapText="1"/>
    </xf>
    <xf numFmtId="49" fontId="27" fillId="25" borderId="26" xfId="52" applyNumberFormat="1" applyFont="1" applyFill="1" applyBorder="1" applyAlignment="1" quotePrefix="1">
      <alignment horizontal="center" vertical="center" wrapText="1"/>
    </xf>
    <xf numFmtId="49" fontId="27" fillId="25" borderId="26" xfId="52" applyNumberFormat="1" applyFont="1" applyFill="1" applyBorder="1" applyAlignment="1">
      <alignment horizontal="center" vertical="center" wrapText="1"/>
    </xf>
    <xf numFmtId="49" fontId="27" fillId="25" borderId="27" xfId="52" applyNumberFormat="1" applyFont="1" applyFill="1" applyBorder="1" applyAlignment="1">
      <alignment horizontal="center" vertical="center" wrapText="1"/>
    </xf>
    <xf numFmtId="3" fontId="0" fillId="27" borderId="34" xfId="0" applyNumberFormat="1" applyFill="1" applyBorder="1" applyAlignment="1">
      <alignment/>
    </xf>
    <xf numFmtId="3" fontId="0" fillId="15" borderId="34" xfId="0" applyNumberFormat="1" applyFill="1" applyBorder="1" applyAlignment="1">
      <alignment/>
    </xf>
    <xf numFmtId="3" fontId="25" fillId="0" borderId="34" xfId="0" applyNumberFormat="1" applyFont="1" applyBorder="1" applyAlignment="1">
      <alignment/>
    </xf>
    <xf numFmtId="3" fontId="0" fillId="0" borderId="0" xfId="0" applyNumberFormat="1" applyAlignment="1">
      <alignment/>
    </xf>
    <xf numFmtId="0" fontId="25" fillId="25" borderId="41" xfId="0" applyFont="1" applyFill="1" applyBorder="1" applyAlignment="1">
      <alignment/>
    </xf>
    <xf numFmtId="3" fontId="0" fillId="10" borderId="42" xfId="0" applyNumberFormat="1" applyFill="1" applyBorder="1" applyAlignment="1">
      <alignment/>
    </xf>
    <xf numFmtId="0" fontId="0" fillId="10" borderId="34" xfId="0" applyFill="1" applyBorder="1" applyAlignment="1">
      <alignment/>
    </xf>
    <xf numFmtId="3" fontId="25" fillId="10" borderId="36" xfId="0" applyNumberFormat="1" applyFont="1" applyFill="1" applyBorder="1" applyAlignment="1">
      <alignment/>
    </xf>
    <xf numFmtId="3" fontId="0" fillId="26" borderId="42" xfId="0" applyNumberFormat="1" applyFill="1" applyBorder="1" applyAlignment="1">
      <alignment/>
    </xf>
    <xf numFmtId="0" fontId="0" fillId="26" borderId="34" xfId="0" applyFill="1" applyBorder="1" applyAlignment="1">
      <alignment/>
    </xf>
    <xf numFmtId="3" fontId="25" fillId="26" borderId="36" xfId="0" applyNumberFormat="1" applyFont="1" applyFill="1" applyBorder="1" applyAlignment="1">
      <alignment/>
    </xf>
    <xf numFmtId="3" fontId="0" fillId="15" borderId="42" xfId="0" applyNumberFormat="1" applyFill="1" applyBorder="1" applyAlignment="1">
      <alignment/>
    </xf>
    <xf numFmtId="0" fontId="0" fillId="15" borderId="34" xfId="0" applyFill="1" applyBorder="1" applyAlignment="1">
      <alignment/>
    </xf>
    <xf numFmtId="3" fontId="25" fillId="15" borderId="36" xfId="0" applyNumberFormat="1" applyFont="1" applyFill="1" applyBorder="1" applyAlignment="1">
      <alignment/>
    </xf>
    <xf numFmtId="3" fontId="0" fillId="17" borderId="42" xfId="0" applyNumberFormat="1" applyFill="1" applyBorder="1" applyAlignment="1">
      <alignment/>
    </xf>
    <xf numFmtId="0" fontId="0" fillId="17" borderId="34" xfId="0" applyFill="1" applyBorder="1" applyAlignment="1">
      <alignment/>
    </xf>
    <xf numFmtId="3" fontId="25" fillId="17" borderId="36" xfId="0" applyNumberFormat="1" applyFont="1" applyFill="1" applyBorder="1" applyAlignment="1">
      <alignment/>
    </xf>
    <xf numFmtId="0" fontId="25" fillId="25" borderId="43" xfId="0" applyFont="1" applyFill="1" applyBorder="1" applyAlignment="1">
      <alignment/>
    </xf>
    <xf numFmtId="3" fontId="25" fillId="0" borderId="44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25" fillId="0" borderId="34" xfId="0" applyFont="1" applyBorder="1" applyAlignment="1">
      <alignment/>
    </xf>
    <xf numFmtId="0" fontId="0" fillId="20" borderId="34" xfId="0" applyFill="1" applyBorder="1" applyAlignment="1">
      <alignment horizontal="center" vertical="center" wrapText="1"/>
    </xf>
    <xf numFmtId="0" fontId="0" fillId="20" borderId="45" xfId="0" applyFill="1" applyBorder="1" applyAlignment="1">
      <alignment/>
    </xf>
    <xf numFmtId="0" fontId="0" fillId="20" borderId="46" xfId="0" applyFill="1" applyBorder="1" applyAlignment="1">
      <alignment/>
    </xf>
    <xf numFmtId="0" fontId="0" fillId="20" borderId="40" xfId="0" applyFill="1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1\vnr_1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Fiche"/>
      <sheetName val="VNR_Ventil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1" t="s">
        <v>0</v>
      </c>
      <c r="D1" s="2"/>
    </row>
    <row r="2" ht="13.5" thickBot="1">
      <c r="A2" s="3" t="s">
        <v>1</v>
      </c>
    </row>
    <row r="3" spans="1:11" ht="12.75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7"/>
    </row>
    <row r="4" spans="1:11" ht="13.5" thickBot="1">
      <c r="A4" s="8"/>
      <c r="B4" s="9" t="s">
        <v>4</v>
      </c>
      <c r="C4" s="10"/>
      <c r="D4" s="10"/>
      <c r="E4" s="10"/>
      <c r="F4" s="10"/>
      <c r="G4" s="10"/>
      <c r="H4" s="10"/>
      <c r="I4" s="10"/>
      <c r="J4" s="10"/>
      <c r="K4" s="11"/>
    </row>
    <row r="5" spans="1:11" ht="39.75" thickBot="1" thickTop="1">
      <c r="A5" s="8"/>
      <c r="B5" s="12" t="s">
        <v>5</v>
      </c>
      <c r="C5" s="13" t="s">
        <v>6</v>
      </c>
      <c r="D5" s="13" t="s">
        <v>7</v>
      </c>
      <c r="E5" s="14" t="s">
        <v>8</v>
      </c>
      <c r="F5" s="13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5" t="s">
        <v>14</v>
      </c>
    </row>
    <row r="6" spans="1:11" ht="39" thickBot="1">
      <c r="A6" s="16" t="s">
        <v>15</v>
      </c>
      <c r="B6" s="17">
        <f>+VNR_Ventilé!K7</f>
        <v>341000</v>
      </c>
      <c r="C6" s="18">
        <f>+VNR_Ventilé!K26</f>
        <v>0</v>
      </c>
      <c r="D6" s="18">
        <f>+VNR_Ventilé!K45</f>
        <v>0</v>
      </c>
      <c r="E6" s="18">
        <f>+VNR_Ventilé!K64</f>
        <v>0</v>
      </c>
      <c r="F6" s="18">
        <f>+VNR_Ventilé!K83</f>
        <v>13000</v>
      </c>
      <c r="G6" s="18">
        <f>+VNR_Ventilé!K102</f>
        <v>78600</v>
      </c>
      <c r="H6" s="18">
        <f>+VNR_Ventilé!K121</f>
        <v>3200</v>
      </c>
      <c r="I6" s="18">
        <f>+VNR_Ventilé!K140</f>
        <v>8700</v>
      </c>
      <c r="J6" s="18">
        <f>+VNR_Ventilé!K159</f>
        <v>0</v>
      </c>
      <c r="K6" s="19">
        <f>SUM(B6:J6)</f>
        <v>444500</v>
      </c>
    </row>
    <row r="7" spans="1:11" ht="12.75">
      <c r="A7" s="20" t="s">
        <v>16</v>
      </c>
      <c r="B7" s="21">
        <v>259400</v>
      </c>
      <c r="C7" s="21">
        <v>6300</v>
      </c>
      <c r="D7" s="21">
        <v>0</v>
      </c>
      <c r="E7" s="21">
        <v>700</v>
      </c>
      <c r="F7" s="21">
        <v>15700</v>
      </c>
      <c r="G7" s="21">
        <v>31700</v>
      </c>
      <c r="H7" s="21">
        <v>12400</v>
      </c>
      <c r="I7" s="21">
        <v>26200</v>
      </c>
      <c r="J7" s="21">
        <v>200</v>
      </c>
      <c r="K7" s="22">
        <f>SUM(B7:J7)</f>
        <v>352600</v>
      </c>
    </row>
    <row r="8" spans="1:11" ht="13.5" thickBot="1">
      <c r="A8" s="23" t="s">
        <v>17</v>
      </c>
      <c r="B8" s="24">
        <f aca="true" t="shared" si="0" ref="B8:J8">+IF(B7=0,0,(B6/B7))</f>
        <v>1.3145720894371626</v>
      </c>
      <c r="C8" s="24">
        <f t="shared" si="0"/>
        <v>0</v>
      </c>
      <c r="D8" s="24">
        <f t="shared" si="0"/>
        <v>0</v>
      </c>
      <c r="E8" s="24">
        <f t="shared" si="0"/>
        <v>0</v>
      </c>
      <c r="F8" s="24">
        <f t="shared" si="0"/>
        <v>0.8280254777070064</v>
      </c>
      <c r="G8" s="24">
        <f t="shared" si="0"/>
        <v>2.4794952681388014</v>
      </c>
      <c r="H8" s="24">
        <f t="shared" si="0"/>
        <v>0.25806451612903225</v>
      </c>
      <c r="I8" s="24">
        <f t="shared" si="0"/>
        <v>0.3320610687022901</v>
      </c>
      <c r="J8" s="24">
        <f t="shared" si="0"/>
        <v>0</v>
      </c>
      <c r="K8" s="25">
        <f>+(K6/K7)</f>
        <v>1.2606352807714123</v>
      </c>
    </row>
    <row r="9" spans="1:11" ht="12.75">
      <c r="A9" s="26"/>
      <c r="B9" s="27" t="s">
        <v>18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ht="12.75">
      <c r="A10" s="29" t="s">
        <v>19</v>
      </c>
      <c r="B10" s="30" t="s">
        <v>20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1"/>
      <c r="B11" s="30" t="s">
        <v>21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>
      <c r="A12" s="31"/>
      <c r="B12" s="32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6.5" thickBot="1">
      <c r="A13" s="33" t="s">
        <v>22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>
      <c r="A14" s="35"/>
      <c r="B14" s="36"/>
      <c r="C14" s="37" t="s">
        <v>41</v>
      </c>
      <c r="D14" s="37"/>
      <c r="E14" s="37"/>
      <c r="F14" s="37"/>
      <c r="G14" s="37"/>
      <c r="H14" s="37"/>
      <c r="I14" s="37"/>
      <c r="J14" s="38" t="s">
        <v>14</v>
      </c>
      <c r="K14" s="39"/>
    </row>
    <row r="15" spans="1:11" ht="12.75" customHeight="1">
      <c r="A15" s="40" t="str">
        <f>+VNR_Ventilé!A175</f>
        <v>Type de forêts regroupées</v>
      </c>
      <c r="B15" s="41" t="s">
        <v>23</v>
      </c>
      <c r="C15" s="42" t="str">
        <f>+VNR_Ventilé!C175</f>
        <v>Sans contrainte</v>
      </c>
      <c r="D15" s="42" t="str">
        <f>+VNR_Ventilé!D175</f>
        <v>Territoires fauniques structurés</v>
      </c>
      <c r="E15" s="42" t="str">
        <f>+VNR_Ventilé!E175</f>
        <v>Paysage</v>
      </c>
      <c r="F15" s="42" t="str">
        <f>+VNR_Ventilé!F175</f>
        <v>Autres</v>
      </c>
      <c r="G15" s="42" t="str">
        <f>+VNR_Ventilé!G175</f>
        <v>Peuplements orphelins</v>
      </c>
      <c r="H15" s="42" t="str">
        <f>+VNR_Ventilé!H175</f>
        <v>Pentes fortes</v>
      </c>
      <c r="I15" s="42"/>
      <c r="J15" s="43"/>
      <c r="K15" s="44"/>
    </row>
    <row r="16" spans="1:11" ht="12.75">
      <c r="A16" s="40"/>
      <c r="B16" s="41"/>
      <c r="C16" s="45"/>
      <c r="D16" s="45"/>
      <c r="E16" s="45"/>
      <c r="F16" s="45"/>
      <c r="G16" s="45"/>
      <c r="H16" s="45"/>
      <c r="I16" s="45"/>
      <c r="J16" s="43"/>
      <c r="K16" s="44"/>
    </row>
    <row r="17" spans="1:11" ht="36.75" customHeight="1">
      <c r="A17" s="46"/>
      <c r="B17" s="47"/>
      <c r="C17" s="48" t="str">
        <f>+VNR_Ventilé!C177</f>
        <v>(FORP)</v>
      </c>
      <c r="D17" s="48" t="str">
        <f>+VNR_Ventilé!D177</f>
        <v>(PADE, ZEC, REFA, AUTF)</v>
      </c>
      <c r="E17" s="48" t="str">
        <f>+VNR_Ventilé!E177</f>
        <v>(ENV)</v>
      </c>
      <c r="F17" s="48" t="str">
        <f>+VNR_Ventilé!F177</f>
        <v>(SFIA, AUT, IP25, VREC)</v>
      </c>
      <c r="G17" s="48" t="str">
        <f>+VNR_Ventilé!G177</f>
        <v>(ORPH, FRES,ENCL, IM25)</v>
      </c>
      <c r="H17" s="48" t="str">
        <f>+VNR_Ventilé!H177</f>
        <v>(PEEC)</v>
      </c>
      <c r="I17" s="46" t="s">
        <v>24</v>
      </c>
      <c r="J17" s="49"/>
      <c r="K17" s="50"/>
    </row>
    <row r="18" spans="1:11" ht="12.75">
      <c r="A18" s="46" t="str">
        <f>+VNR_Ventilé!A178</f>
        <v>A1 Pessières</v>
      </c>
      <c r="B18" s="46" t="str">
        <f>+VNR_Ventilé!B178</f>
        <v>EPX</v>
      </c>
      <c r="C18" s="51">
        <f>+VNR_Ventilé!C178</f>
        <v>8000</v>
      </c>
      <c r="D18" s="52">
        <f>+VNR_Ventilé!D178</f>
        <v>7500</v>
      </c>
      <c r="E18" s="52">
        <f>+VNR_Ventilé!E178</f>
        <v>800</v>
      </c>
      <c r="F18" s="53">
        <f>+VNR_Ventilé!F178</f>
        <v>200</v>
      </c>
      <c r="G18" s="54">
        <f>+VNR_Ventilé!G178</f>
        <v>0</v>
      </c>
      <c r="H18" s="54">
        <f>+VNR_Ventilé!H178</f>
        <v>600</v>
      </c>
      <c r="I18" s="55"/>
      <c r="J18" s="56">
        <f aca="true" t="shared" si="1" ref="J18:J32">SUM(C18:I18)</f>
        <v>17100</v>
      </c>
      <c r="K18" s="57">
        <f>SUM(J18:J31)</f>
        <v>444500</v>
      </c>
    </row>
    <row r="19" spans="1:11" ht="12.75">
      <c r="A19" s="46" t="str">
        <f>+VNR_Ventilé!A179</f>
        <v>A2 Sapinières</v>
      </c>
      <c r="B19" s="46" t="str">
        <f>+VNR_Ventilé!B179</f>
        <v>SAB</v>
      </c>
      <c r="C19" s="51">
        <f>+VNR_Ventilé!C179</f>
        <v>157000</v>
      </c>
      <c r="D19" s="52">
        <f>+VNR_Ventilé!D179</f>
        <v>67500</v>
      </c>
      <c r="E19" s="52">
        <f>+VNR_Ventilé!E179</f>
        <v>2500</v>
      </c>
      <c r="F19" s="53">
        <f>+VNR_Ventilé!F179</f>
        <v>5700</v>
      </c>
      <c r="G19" s="54">
        <f>+VNR_Ventilé!G179</f>
        <v>0</v>
      </c>
      <c r="H19" s="54">
        <f>+VNR_Ventilé!H179</f>
        <v>10800</v>
      </c>
      <c r="I19" s="55"/>
      <c r="J19" s="56">
        <f t="shared" si="1"/>
        <v>243500</v>
      </c>
      <c r="K19" s="58"/>
    </row>
    <row r="20" spans="1:11" ht="12.75">
      <c r="A20" s="46" t="str">
        <f>+VNR_Ventilé!A180</f>
        <v>A3 Feuillus tolérants</v>
      </c>
      <c r="B20" s="46" t="str">
        <f>+VNR_Ventilé!B180</f>
        <v>FT</v>
      </c>
      <c r="C20" s="51">
        <f>+VNR_Ventilé!C180</f>
        <v>7500</v>
      </c>
      <c r="D20" s="52">
        <f>+VNR_Ventilé!D180</f>
        <v>100</v>
      </c>
      <c r="E20" s="52">
        <f>+VNR_Ventilé!E180</f>
        <v>1400</v>
      </c>
      <c r="F20" s="53">
        <f>+VNR_Ventilé!F180</f>
        <v>0</v>
      </c>
      <c r="G20" s="54">
        <f>+VNR_Ventilé!G180</f>
        <v>0</v>
      </c>
      <c r="H20" s="54">
        <f>+VNR_Ventilé!H180</f>
        <v>900</v>
      </c>
      <c r="I20" s="55"/>
      <c r="J20" s="56">
        <f t="shared" si="1"/>
        <v>9900</v>
      </c>
      <c r="K20" s="58"/>
    </row>
    <row r="21" spans="1:11" ht="12.75">
      <c r="A21" s="46" t="str">
        <f>+VNR_Ventilé!A181</f>
        <v>A4 Feuillus tolérants à résineux</v>
      </c>
      <c r="B21" s="46" t="str">
        <f>+VNR_Ventilé!B181</f>
        <v>FT_R</v>
      </c>
      <c r="C21" s="59">
        <f>+VNR_Ventilé!C181</f>
        <v>0</v>
      </c>
      <c r="D21" s="52">
        <f>+VNR_Ventilé!D181</f>
        <v>0</v>
      </c>
      <c r="E21" s="52">
        <f>+VNR_Ventilé!E181</f>
        <v>0</v>
      </c>
      <c r="F21" s="53">
        <f>+VNR_Ventilé!F181</f>
        <v>0</v>
      </c>
      <c r="G21" s="54">
        <f>+VNR_Ventilé!G181</f>
        <v>0</v>
      </c>
      <c r="H21" s="54">
        <f>+VNR_Ventilé!H181</f>
        <v>0</v>
      </c>
      <c r="I21" s="55"/>
      <c r="J21" s="56">
        <f t="shared" si="1"/>
        <v>0</v>
      </c>
      <c r="K21" s="58"/>
    </row>
    <row r="22" spans="1:11" ht="12.75">
      <c r="A22" s="46" t="str">
        <f>+VNR_Ventilé!A182</f>
        <v>B1 Résineux à feuillus</v>
      </c>
      <c r="B22" s="46" t="str">
        <f>+VNR_Ventilé!B182</f>
        <v>R_F</v>
      </c>
      <c r="C22" s="60">
        <f>+VNR_Ventilé!C182</f>
        <v>117300</v>
      </c>
      <c r="D22" s="52">
        <f>+VNR_Ventilé!D182</f>
        <v>2900</v>
      </c>
      <c r="E22" s="52">
        <f>+VNR_Ventilé!E182</f>
        <v>800</v>
      </c>
      <c r="F22" s="53">
        <f>+VNR_Ventilé!F182</f>
        <v>0</v>
      </c>
      <c r="G22" s="54">
        <f>+VNR_Ventilé!G182</f>
        <v>0</v>
      </c>
      <c r="H22" s="54">
        <f>+VNR_Ventilé!H182</f>
        <v>5600</v>
      </c>
      <c r="I22" s="55"/>
      <c r="J22" s="56">
        <f t="shared" si="1"/>
        <v>126600</v>
      </c>
      <c r="K22" s="58"/>
    </row>
    <row r="23" spans="1:11" ht="12.75">
      <c r="A23" s="46" t="str">
        <f>+VNR_Ventilé!A183</f>
        <v>B2Peupleraies à résineux</v>
      </c>
      <c r="B23" s="46" t="str">
        <f>+VNR_Ventilé!B183</f>
        <v>PEU_R</v>
      </c>
      <c r="C23" s="60">
        <f>+VNR_Ventilé!C183</f>
        <v>14400</v>
      </c>
      <c r="D23" s="52">
        <f>+VNR_Ventilé!D183</f>
        <v>16200</v>
      </c>
      <c r="E23" s="52">
        <f>+VNR_Ventilé!E183</f>
        <v>4000</v>
      </c>
      <c r="F23" s="53">
        <f>+VNR_Ventilé!F183</f>
        <v>0</v>
      </c>
      <c r="G23" s="54">
        <f>+VNR_Ventilé!G183</f>
        <v>0</v>
      </c>
      <c r="H23" s="54">
        <f>+VNR_Ventilé!H183</f>
        <v>1300</v>
      </c>
      <c r="I23" s="55"/>
      <c r="J23" s="56">
        <f t="shared" si="1"/>
        <v>35900</v>
      </c>
      <c r="K23" s="58"/>
    </row>
    <row r="24" spans="1:11" ht="12.75">
      <c r="A24" s="46" t="str">
        <f>+VNR_Ventilé!A184</f>
        <v>B3 Bétulaies blanches à résineux</v>
      </c>
      <c r="B24" s="46" t="str">
        <f>+VNR_Ventilé!B184</f>
        <v>BOP_R</v>
      </c>
      <c r="C24" s="60">
        <f>+VNR_Ventilé!C184</f>
        <v>0</v>
      </c>
      <c r="D24" s="52">
        <f>+VNR_Ventilé!D184</f>
        <v>0</v>
      </c>
      <c r="E24" s="52">
        <f>+VNR_Ventilé!E184</f>
        <v>0</v>
      </c>
      <c r="F24" s="53">
        <f>+VNR_Ventilé!F184</f>
        <v>0</v>
      </c>
      <c r="G24" s="54">
        <f>+VNR_Ventilé!G184</f>
        <v>0</v>
      </c>
      <c r="H24" s="54">
        <f>+VNR_Ventilé!H184</f>
        <v>0</v>
      </c>
      <c r="I24" s="55"/>
      <c r="J24" s="56">
        <f t="shared" si="1"/>
        <v>0</v>
      </c>
      <c r="K24" s="58"/>
    </row>
    <row r="25" spans="1:11" ht="12.75">
      <c r="A25" s="46" t="str">
        <f>+VNR_Ventilé!A185</f>
        <v>B4 Peupleraies</v>
      </c>
      <c r="B25" s="46" t="str">
        <f>+VNR_Ventilé!B185</f>
        <v>PEU</v>
      </c>
      <c r="C25" s="60">
        <f>+VNR_Ventilé!C185</f>
        <v>0</v>
      </c>
      <c r="D25" s="52">
        <f>+VNR_Ventilé!D185</f>
        <v>700</v>
      </c>
      <c r="E25" s="52">
        <f>+VNR_Ventilé!E185</f>
        <v>300</v>
      </c>
      <c r="F25" s="53">
        <f>+VNR_Ventilé!F185</f>
        <v>0</v>
      </c>
      <c r="G25" s="54">
        <f>+VNR_Ventilé!G185</f>
        <v>0</v>
      </c>
      <c r="H25" s="54">
        <f>+VNR_Ventilé!H185</f>
        <v>400</v>
      </c>
      <c r="I25" s="55"/>
      <c r="J25" s="56">
        <f t="shared" si="1"/>
        <v>1400</v>
      </c>
      <c r="K25" s="58"/>
    </row>
    <row r="26" spans="1:11" ht="12.75">
      <c r="A26" s="46" t="str">
        <f>+VNR_Ventilé!A186</f>
        <v>B5 Bétulaies blanches</v>
      </c>
      <c r="B26" s="46" t="str">
        <f>+VNR_Ventilé!B186</f>
        <v>BOP</v>
      </c>
      <c r="C26" s="60">
        <f>+VNR_Ventilé!C186</f>
        <v>0</v>
      </c>
      <c r="D26" s="52">
        <f>+VNR_Ventilé!D186</f>
        <v>0</v>
      </c>
      <c r="E26" s="52">
        <f>+VNR_Ventilé!E186</f>
        <v>0</v>
      </c>
      <c r="F26" s="53">
        <f>+VNR_Ventilé!F186</f>
        <v>0</v>
      </c>
      <c r="G26" s="54">
        <f>+VNR_Ventilé!G186</f>
        <v>0</v>
      </c>
      <c r="H26" s="54">
        <f>+VNR_Ventilé!H186</f>
        <v>0</v>
      </c>
      <c r="I26" s="55"/>
      <c r="J26" s="56">
        <f t="shared" si="1"/>
        <v>0</v>
      </c>
      <c r="K26" s="58"/>
    </row>
    <row r="27" spans="1:11" ht="12.75">
      <c r="A27" s="46" t="str">
        <f>+VNR_Ventilé!A187</f>
        <v>C1 Cédrières</v>
      </c>
      <c r="B27" s="46" t="str">
        <f>+VNR_Ventilé!B187</f>
        <v>THO</v>
      </c>
      <c r="C27" s="61">
        <f>+VNR_Ventilé!C187</f>
        <v>800</v>
      </c>
      <c r="D27" s="53">
        <f>+VNR_Ventilé!D187</f>
        <v>200</v>
      </c>
      <c r="E27" s="53">
        <f>+VNR_Ventilé!E187</f>
        <v>300</v>
      </c>
      <c r="F27" s="53">
        <f>+VNR_Ventilé!F187</f>
        <v>0</v>
      </c>
      <c r="G27" s="54">
        <f>+VNR_Ventilé!G187</f>
        <v>0</v>
      </c>
      <c r="H27" s="54">
        <f>+VNR_Ventilé!H187</f>
        <v>0</v>
      </c>
      <c r="I27" s="55"/>
      <c r="J27" s="56">
        <f t="shared" si="1"/>
        <v>1300</v>
      </c>
      <c r="K27" s="58"/>
    </row>
    <row r="28" spans="1:11" ht="12.75">
      <c r="A28" s="46" t="str">
        <f>+VNR_Ventilé!A188</f>
        <v>D1 Érablières rouges</v>
      </c>
      <c r="B28" s="46" t="str">
        <f>+VNR_Ventilé!B188</f>
        <v>ERO</v>
      </c>
      <c r="C28" s="62">
        <f>+VNR_Ventilé!C188</f>
        <v>7500</v>
      </c>
      <c r="D28" s="54">
        <f>+VNR_Ventilé!D188</f>
        <v>0</v>
      </c>
      <c r="E28" s="54">
        <f>+VNR_Ventilé!E188</f>
        <v>200</v>
      </c>
      <c r="F28" s="54">
        <f>+VNR_Ventilé!F188</f>
        <v>0</v>
      </c>
      <c r="G28" s="54">
        <f>+VNR_Ventilé!G188</f>
        <v>100</v>
      </c>
      <c r="H28" s="54">
        <f>+VNR_Ventilé!H188</f>
        <v>1000</v>
      </c>
      <c r="I28" s="55"/>
      <c r="J28" s="56">
        <f t="shared" si="1"/>
        <v>8800</v>
      </c>
      <c r="K28" s="58"/>
    </row>
    <row r="29" spans="1:11" ht="12.75">
      <c r="A29" s="46" t="str">
        <f>+VNR_Ventilé!A189</f>
        <v>Pinèdes grises</v>
      </c>
      <c r="B29" s="46" t="str">
        <f>+VNR_Ventilé!B189</f>
        <v>PIG</v>
      </c>
      <c r="C29" s="62">
        <f>+VNR_Ventilé!C189</f>
        <v>0</v>
      </c>
      <c r="D29" s="54">
        <f>+VNR_Ventilé!D189</f>
        <v>0</v>
      </c>
      <c r="E29" s="54">
        <f>+VNR_Ventilé!E189</f>
        <v>0</v>
      </c>
      <c r="F29" s="54">
        <f>+VNR_Ventilé!F189</f>
        <v>0</v>
      </c>
      <c r="G29" s="54">
        <f>+VNR_Ventilé!G189</f>
        <v>0</v>
      </c>
      <c r="H29" s="54">
        <f>+VNR_Ventilé!H189</f>
        <v>0</v>
      </c>
      <c r="I29" s="55"/>
      <c r="J29" s="56">
        <f t="shared" si="1"/>
        <v>0</v>
      </c>
      <c r="K29" s="58"/>
    </row>
    <row r="30" spans="1:11" ht="12.75">
      <c r="A30" s="46"/>
      <c r="B30" s="46"/>
      <c r="C30" s="63"/>
      <c r="D30" s="55"/>
      <c r="E30" s="55"/>
      <c r="F30" s="55"/>
      <c r="G30" s="55"/>
      <c r="H30" s="55"/>
      <c r="I30" s="55"/>
      <c r="J30" s="56">
        <f t="shared" si="1"/>
        <v>0</v>
      </c>
      <c r="K30" s="58"/>
    </row>
    <row r="31" spans="1:11" ht="12.75">
      <c r="A31" s="46"/>
      <c r="B31" s="46"/>
      <c r="C31" s="63"/>
      <c r="D31" s="55"/>
      <c r="E31" s="55"/>
      <c r="F31" s="55"/>
      <c r="G31" s="55"/>
      <c r="H31" s="55"/>
      <c r="I31" s="55"/>
      <c r="J31" s="56">
        <f t="shared" si="1"/>
        <v>0</v>
      </c>
      <c r="K31" s="58"/>
    </row>
    <row r="32" spans="1:11" ht="13.5" thickBot="1">
      <c r="A32" s="64"/>
      <c r="B32" s="65"/>
      <c r="C32" s="66">
        <f aca="true" t="shared" si="2" ref="C32:I32">SUM(C18:C31)</f>
        <v>312500</v>
      </c>
      <c r="D32" s="66">
        <f t="shared" si="2"/>
        <v>95100</v>
      </c>
      <c r="E32" s="66">
        <f t="shared" si="2"/>
        <v>10300</v>
      </c>
      <c r="F32" s="66">
        <f t="shared" si="2"/>
        <v>5900</v>
      </c>
      <c r="G32" s="66">
        <f t="shared" si="2"/>
        <v>100</v>
      </c>
      <c r="H32" s="66">
        <f t="shared" si="2"/>
        <v>20600</v>
      </c>
      <c r="I32" s="66">
        <f t="shared" si="2"/>
        <v>0</v>
      </c>
      <c r="J32" s="67">
        <f t="shared" si="1"/>
        <v>444500</v>
      </c>
      <c r="K32" s="68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J1">
      <selection activeCell="B4" sqref="B3:K5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69" t="str">
        <f>+Fiche!A1</f>
        <v>Unité d'aménagement 012-53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ht="13.5" thickBot="1"/>
    <row r="3" spans="1:11" ht="12.75">
      <c r="A3" s="35"/>
      <c r="B3" s="36"/>
      <c r="C3" s="37" t="s">
        <v>42</v>
      </c>
      <c r="D3" s="37"/>
      <c r="E3" s="37"/>
      <c r="F3" s="37"/>
      <c r="G3" s="37"/>
      <c r="H3" s="37"/>
      <c r="I3" s="37"/>
      <c r="J3" s="70" t="s">
        <v>14</v>
      </c>
      <c r="K3" s="71"/>
    </row>
    <row r="4" spans="1:19" ht="12.75" customHeight="1">
      <c r="A4" s="72" t="s">
        <v>25</v>
      </c>
      <c r="B4" s="41" t="s">
        <v>23</v>
      </c>
      <c r="C4" s="42" t="s">
        <v>52</v>
      </c>
      <c r="D4" s="42" t="s">
        <v>53</v>
      </c>
      <c r="E4" s="42" t="s">
        <v>54</v>
      </c>
      <c r="F4" s="42" t="s">
        <v>55</v>
      </c>
      <c r="G4" s="42" t="s">
        <v>56</v>
      </c>
      <c r="H4" s="42" t="s">
        <v>57</v>
      </c>
      <c r="I4" s="42"/>
      <c r="J4" s="41"/>
      <c r="K4" s="73"/>
      <c r="S4" s="3" t="s">
        <v>26</v>
      </c>
    </row>
    <row r="5" spans="1:13" ht="13.5" thickBot="1">
      <c r="A5" s="72"/>
      <c r="B5" s="41"/>
      <c r="C5" s="45"/>
      <c r="D5" s="45"/>
      <c r="E5" s="45"/>
      <c r="F5" s="45"/>
      <c r="G5" s="45"/>
      <c r="H5" s="45"/>
      <c r="I5" s="45"/>
      <c r="J5" s="41"/>
      <c r="K5" s="73"/>
      <c r="M5" s="3" t="s">
        <v>5</v>
      </c>
    </row>
    <row r="6" spans="1:29" ht="38.25" customHeight="1">
      <c r="A6" s="46"/>
      <c r="B6" s="47"/>
      <c r="C6" s="46" t="s">
        <v>58</v>
      </c>
      <c r="D6" s="46" t="s">
        <v>59</v>
      </c>
      <c r="E6" s="46" t="s">
        <v>60</v>
      </c>
      <c r="F6" s="46" t="s">
        <v>61</v>
      </c>
      <c r="G6" s="46" t="s">
        <v>62</v>
      </c>
      <c r="H6" s="46" t="s">
        <v>63</v>
      </c>
      <c r="I6" s="46"/>
      <c r="J6" s="49"/>
      <c r="K6" s="50"/>
      <c r="M6" s="74" t="s">
        <v>27</v>
      </c>
      <c r="N6" s="74" t="s">
        <v>28</v>
      </c>
      <c r="O6" s="74" t="s">
        <v>29</v>
      </c>
      <c r="P6" s="74" t="s">
        <v>30</v>
      </c>
      <c r="Q6" s="74" t="s">
        <v>14</v>
      </c>
      <c r="S6" s="75" t="s">
        <v>31</v>
      </c>
      <c r="T6" s="76" t="s">
        <v>5</v>
      </c>
      <c r="U6" s="77" t="s">
        <v>6</v>
      </c>
      <c r="V6" s="77" t="s">
        <v>7</v>
      </c>
      <c r="W6" s="78" t="s">
        <v>8</v>
      </c>
      <c r="X6" s="77" t="s">
        <v>9</v>
      </c>
      <c r="Y6" s="78" t="s">
        <v>10</v>
      </c>
      <c r="Z6" s="78" t="s">
        <v>11</v>
      </c>
      <c r="AA6" s="78" t="s">
        <v>12</v>
      </c>
      <c r="AB6" s="78" t="s">
        <v>13</v>
      </c>
      <c r="AC6" s="79" t="s">
        <v>14</v>
      </c>
    </row>
    <row r="7" spans="1:29" ht="12.75">
      <c r="A7" s="46" t="s">
        <v>64</v>
      </c>
      <c r="B7" s="46" t="s">
        <v>65</v>
      </c>
      <c r="C7" s="51">
        <v>7200</v>
      </c>
      <c r="D7" s="52">
        <v>6900</v>
      </c>
      <c r="E7" s="52">
        <v>700</v>
      </c>
      <c r="F7" s="53">
        <v>200</v>
      </c>
      <c r="G7" s="54">
        <v>0</v>
      </c>
      <c r="H7" s="54">
        <v>500</v>
      </c>
      <c r="I7" s="55"/>
      <c r="J7" s="80">
        <f aca="true" t="shared" si="0" ref="J7:J21">SUM(C7:I7)</f>
        <v>15500</v>
      </c>
      <c r="K7" s="57">
        <f>SUM(J7:J20)</f>
        <v>341000</v>
      </c>
      <c r="M7" s="51">
        <f>+C7</f>
        <v>7200</v>
      </c>
      <c r="N7" s="52">
        <f>+D7+E7</f>
        <v>7600</v>
      </c>
      <c r="O7" s="81">
        <f aca="true" t="shared" si="1" ref="O7:O15">+F7</f>
        <v>200</v>
      </c>
      <c r="P7" s="54">
        <f aca="true" t="shared" si="2" ref="P7:P14">+G7+H7</f>
        <v>500</v>
      </c>
      <c r="Q7" s="82">
        <f aca="true" t="shared" si="3" ref="Q7:Q17">SUM(M7:P7)</f>
        <v>15500</v>
      </c>
      <c r="R7" s="83"/>
      <c r="S7" s="84" t="s">
        <v>27</v>
      </c>
      <c r="T7" s="85">
        <f>+M21</f>
        <v>150700</v>
      </c>
      <c r="U7" s="86">
        <f>+M40</f>
        <v>0</v>
      </c>
      <c r="V7" s="86">
        <f>+M59</f>
        <v>0</v>
      </c>
      <c r="W7" s="86">
        <f>+M78</f>
        <v>0</v>
      </c>
      <c r="X7" s="86">
        <f>+M97</f>
        <v>800</v>
      </c>
      <c r="Y7" s="86">
        <f>+M116</f>
        <v>16700</v>
      </c>
      <c r="Z7" s="86">
        <f>+M135</f>
        <v>1000</v>
      </c>
      <c r="AA7" s="86">
        <f>+M154</f>
        <v>3300</v>
      </c>
      <c r="AB7" s="86">
        <f>+M173</f>
        <v>0</v>
      </c>
      <c r="AC7" s="87">
        <f>SUM(T7:AB7)</f>
        <v>172500</v>
      </c>
    </row>
    <row r="8" spans="1:29" ht="12.75">
      <c r="A8" s="46" t="s">
        <v>66</v>
      </c>
      <c r="B8" s="46" t="s">
        <v>67</v>
      </c>
      <c r="C8" s="51">
        <v>140900</v>
      </c>
      <c r="D8" s="52">
        <v>61100</v>
      </c>
      <c r="E8" s="52">
        <v>2200</v>
      </c>
      <c r="F8" s="53">
        <v>5200</v>
      </c>
      <c r="G8" s="54">
        <v>0</v>
      </c>
      <c r="H8" s="54">
        <v>9500</v>
      </c>
      <c r="I8" s="55"/>
      <c r="J8" s="80">
        <f t="shared" si="0"/>
        <v>218900</v>
      </c>
      <c r="K8" s="58"/>
      <c r="M8" s="51">
        <f>+C8</f>
        <v>140900</v>
      </c>
      <c r="N8" s="52">
        <f>+D8+E8</f>
        <v>63300</v>
      </c>
      <c r="O8" s="81">
        <f t="shared" si="1"/>
        <v>5200</v>
      </c>
      <c r="P8" s="54">
        <f t="shared" si="2"/>
        <v>9500</v>
      </c>
      <c r="Q8" s="82">
        <f t="shared" si="3"/>
        <v>218900</v>
      </c>
      <c r="S8" s="84" t="s">
        <v>28</v>
      </c>
      <c r="T8" s="88">
        <f>+N21</f>
        <v>165900</v>
      </c>
      <c r="U8" s="89">
        <f>+N40</f>
        <v>0</v>
      </c>
      <c r="V8" s="89">
        <f>+N59</f>
        <v>0</v>
      </c>
      <c r="W8" s="89">
        <f>+N78</f>
        <v>0</v>
      </c>
      <c r="X8" s="89">
        <f>+N97</f>
        <v>11300</v>
      </c>
      <c r="Y8" s="89">
        <f>+N116</f>
        <v>54200</v>
      </c>
      <c r="Z8" s="89">
        <f>+N135</f>
        <v>1700</v>
      </c>
      <c r="AA8" s="89">
        <f>+N154</f>
        <v>3300</v>
      </c>
      <c r="AB8" s="89">
        <f>+N173</f>
        <v>0</v>
      </c>
      <c r="AC8" s="90">
        <f>SUM(T8:AB8)</f>
        <v>236400</v>
      </c>
    </row>
    <row r="9" spans="1:29" ht="12.75">
      <c r="A9" s="46" t="s">
        <v>68</v>
      </c>
      <c r="B9" s="46" t="s">
        <v>69</v>
      </c>
      <c r="C9" s="51">
        <v>2600</v>
      </c>
      <c r="D9" s="52">
        <v>100</v>
      </c>
      <c r="E9" s="52">
        <v>600</v>
      </c>
      <c r="F9" s="53">
        <v>0</v>
      </c>
      <c r="G9" s="54">
        <v>0</v>
      </c>
      <c r="H9" s="54">
        <v>300</v>
      </c>
      <c r="I9" s="55"/>
      <c r="J9" s="80">
        <f t="shared" si="0"/>
        <v>3600</v>
      </c>
      <c r="K9" s="58"/>
      <c r="M9" s="51">
        <f>+C9</f>
        <v>2600</v>
      </c>
      <c r="N9" s="52">
        <f>+D9+E9</f>
        <v>700</v>
      </c>
      <c r="O9" s="81">
        <f t="shared" si="1"/>
        <v>0</v>
      </c>
      <c r="P9" s="54">
        <f t="shared" si="2"/>
        <v>300</v>
      </c>
      <c r="Q9" s="82">
        <f t="shared" si="3"/>
        <v>3600</v>
      </c>
      <c r="S9" s="84" t="s">
        <v>29</v>
      </c>
      <c r="T9" s="91">
        <f>+O21</f>
        <v>6700</v>
      </c>
      <c r="U9" s="92">
        <f>+O40</f>
        <v>0</v>
      </c>
      <c r="V9" s="92">
        <f>+O59</f>
        <v>0</v>
      </c>
      <c r="W9" s="92">
        <f>+O78</f>
        <v>0</v>
      </c>
      <c r="X9" s="92">
        <f>+O97</f>
        <v>0</v>
      </c>
      <c r="Y9" s="92">
        <f>+O116</f>
        <v>500</v>
      </c>
      <c r="Z9" s="92">
        <f>+O135</f>
        <v>0</v>
      </c>
      <c r="AA9" s="92">
        <f>+O154</f>
        <v>0</v>
      </c>
      <c r="AB9" s="92">
        <f>+O173</f>
        <v>0</v>
      </c>
      <c r="AC9" s="93">
        <f>SUM(T9:AB9)</f>
        <v>7200</v>
      </c>
    </row>
    <row r="10" spans="1:29" ht="12.75">
      <c r="A10" s="46" t="s">
        <v>70</v>
      </c>
      <c r="B10" s="46" t="s">
        <v>71</v>
      </c>
      <c r="C10" s="59">
        <v>0</v>
      </c>
      <c r="D10" s="52">
        <v>0</v>
      </c>
      <c r="E10" s="52">
        <v>0</v>
      </c>
      <c r="F10" s="53">
        <v>0</v>
      </c>
      <c r="G10" s="54">
        <v>0</v>
      </c>
      <c r="H10" s="54">
        <v>0</v>
      </c>
      <c r="I10" s="55"/>
      <c r="J10" s="80">
        <f t="shared" si="0"/>
        <v>0</v>
      </c>
      <c r="K10" s="58"/>
      <c r="M10" s="51">
        <f>+C10</f>
        <v>0</v>
      </c>
      <c r="N10" s="52">
        <f>+D10+E10</f>
        <v>0</v>
      </c>
      <c r="O10" s="81">
        <f t="shared" si="1"/>
        <v>0</v>
      </c>
      <c r="P10" s="54">
        <f t="shared" si="2"/>
        <v>0</v>
      </c>
      <c r="Q10" s="82">
        <f t="shared" si="3"/>
        <v>0</v>
      </c>
      <c r="S10" s="84" t="s">
        <v>30</v>
      </c>
      <c r="T10" s="94">
        <f>+P21</f>
        <v>17700</v>
      </c>
      <c r="U10" s="95">
        <f>+P40</f>
        <v>0</v>
      </c>
      <c r="V10" s="95">
        <f>+P59</f>
        <v>0</v>
      </c>
      <c r="W10" s="95">
        <f>+P78</f>
        <v>0</v>
      </c>
      <c r="X10" s="95">
        <f>+P97</f>
        <v>900</v>
      </c>
      <c r="Y10" s="95">
        <f>+P116</f>
        <v>7200</v>
      </c>
      <c r="Z10" s="95">
        <f>+P135</f>
        <v>500</v>
      </c>
      <c r="AA10" s="95">
        <f>+P154</f>
        <v>2100</v>
      </c>
      <c r="AB10" s="95">
        <f>+P173</f>
        <v>0</v>
      </c>
      <c r="AC10" s="96">
        <f>SUM(T10:AB10)</f>
        <v>28400</v>
      </c>
    </row>
    <row r="11" spans="1:29" ht="13.5" thickBot="1">
      <c r="A11" s="46" t="s">
        <v>72</v>
      </c>
      <c r="B11" s="46" t="s">
        <v>73</v>
      </c>
      <c r="C11" s="60">
        <v>76800</v>
      </c>
      <c r="D11" s="52">
        <v>1300</v>
      </c>
      <c r="E11" s="52">
        <v>500</v>
      </c>
      <c r="F11" s="53">
        <v>0</v>
      </c>
      <c r="G11" s="54">
        <v>0</v>
      </c>
      <c r="H11" s="54">
        <v>3500</v>
      </c>
      <c r="I11" s="55"/>
      <c r="J11" s="80">
        <f t="shared" si="0"/>
        <v>82100</v>
      </c>
      <c r="K11" s="58"/>
      <c r="M11" s="51"/>
      <c r="N11" s="52">
        <f>+D11+E11+C11</f>
        <v>78600</v>
      </c>
      <c r="O11" s="81">
        <f t="shared" si="1"/>
        <v>0</v>
      </c>
      <c r="P11" s="54">
        <f t="shared" si="2"/>
        <v>3500</v>
      </c>
      <c r="Q11" s="82">
        <f t="shared" si="3"/>
        <v>82100</v>
      </c>
      <c r="S11" s="97" t="s">
        <v>14</v>
      </c>
      <c r="T11" s="98">
        <f aca="true" t="shared" si="4" ref="T11:AC11">SUM(T7:T10)</f>
        <v>341000</v>
      </c>
      <c r="U11" s="67">
        <f t="shared" si="4"/>
        <v>0</v>
      </c>
      <c r="V11" s="67">
        <f t="shared" si="4"/>
        <v>0</v>
      </c>
      <c r="W11" s="67">
        <f t="shared" si="4"/>
        <v>0</v>
      </c>
      <c r="X11" s="67">
        <f t="shared" si="4"/>
        <v>13000</v>
      </c>
      <c r="Y11" s="67">
        <f t="shared" si="4"/>
        <v>78600</v>
      </c>
      <c r="Z11" s="67">
        <f t="shared" si="4"/>
        <v>3200</v>
      </c>
      <c r="AA11" s="67">
        <f t="shared" si="4"/>
        <v>8700</v>
      </c>
      <c r="AB11" s="67">
        <f t="shared" si="4"/>
        <v>0</v>
      </c>
      <c r="AC11" s="99">
        <f t="shared" si="4"/>
        <v>444500</v>
      </c>
    </row>
    <row r="12" spans="1:17" ht="12.75">
      <c r="A12" s="46" t="s">
        <v>74</v>
      </c>
      <c r="B12" s="46" t="s">
        <v>75</v>
      </c>
      <c r="C12" s="60">
        <v>6500</v>
      </c>
      <c r="D12" s="52">
        <v>7200</v>
      </c>
      <c r="E12" s="52">
        <v>1700</v>
      </c>
      <c r="F12" s="53">
        <v>0</v>
      </c>
      <c r="G12" s="54">
        <v>0</v>
      </c>
      <c r="H12" s="54">
        <v>600</v>
      </c>
      <c r="I12" s="55"/>
      <c r="J12" s="80">
        <f t="shared" si="0"/>
        <v>16000</v>
      </c>
      <c r="K12" s="58"/>
      <c r="M12" s="86"/>
      <c r="N12" s="52">
        <f>+D12+E12+C12</f>
        <v>15400</v>
      </c>
      <c r="O12" s="81">
        <f t="shared" si="1"/>
        <v>0</v>
      </c>
      <c r="P12" s="54">
        <f t="shared" si="2"/>
        <v>600</v>
      </c>
      <c r="Q12" s="82">
        <f t="shared" si="3"/>
        <v>16000</v>
      </c>
    </row>
    <row r="13" spans="1:17" ht="12.75">
      <c r="A13" s="46" t="s">
        <v>76</v>
      </c>
      <c r="B13" s="46" t="s">
        <v>77</v>
      </c>
      <c r="C13" s="60">
        <v>0</v>
      </c>
      <c r="D13" s="52">
        <v>0</v>
      </c>
      <c r="E13" s="52">
        <v>0</v>
      </c>
      <c r="F13" s="53">
        <v>0</v>
      </c>
      <c r="G13" s="54">
        <v>0</v>
      </c>
      <c r="H13" s="54">
        <v>0</v>
      </c>
      <c r="I13" s="55"/>
      <c r="J13" s="80">
        <f t="shared" si="0"/>
        <v>0</v>
      </c>
      <c r="K13" s="58"/>
      <c r="M13" s="86"/>
      <c r="N13" s="52">
        <f>+D13+E13+C13</f>
        <v>0</v>
      </c>
      <c r="O13" s="81">
        <f t="shared" si="1"/>
        <v>0</v>
      </c>
      <c r="P13" s="54">
        <f t="shared" si="2"/>
        <v>0</v>
      </c>
      <c r="Q13" s="82">
        <f t="shared" si="3"/>
        <v>0</v>
      </c>
    </row>
    <row r="14" spans="1:17" ht="12.75">
      <c r="A14" s="46" t="s">
        <v>78</v>
      </c>
      <c r="B14" s="46" t="s">
        <v>35</v>
      </c>
      <c r="C14" s="60">
        <v>0</v>
      </c>
      <c r="D14" s="52">
        <v>200</v>
      </c>
      <c r="E14" s="52">
        <v>100</v>
      </c>
      <c r="F14" s="53">
        <v>0</v>
      </c>
      <c r="G14" s="54">
        <v>0</v>
      </c>
      <c r="H14" s="54">
        <v>100</v>
      </c>
      <c r="I14" s="55"/>
      <c r="J14" s="80">
        <f t="shared" si="0"/>
        <v>400</v>
      </c>
      <c r="K14" s="58"/>
      <c r="M14" s="86"/>
      <c r="N14" s="52">
        <f>+D14+E14+C14</f>
        <v>300</v>
      </c>
      <c r="O14" s="81">
        <f t="shared" si="1"/>
        <v>0</v>
      </c>
      <c r="P14" s="54">
        <f t="shared" si="2"/>
        <v>100</v>
      </c>
      <c r="Q14" s="82">
        <f t="shared" si="3"/>
        <v>400</v>
      </c>
    </row>
    <row r="15" spans="1:17" ht="12.75">
      <c r="A15" s="46" t="s">
        <v>79</v>
      </c>
      <c r="B15" s="46" t="s">
        <v>36</v>
      </c>
      <c r="C15" s="60">
        <v>0</v>
      </c>
      <c r="D15" s="52">
        <v>0</v>
      </c>
      <c r="E15" s="52">
        <v>0</v>
      </c>
      <c r="F15" s="53">
        <v>0</v>
      </c>
      <c r="G15" s="54">
        <v>0</v>
      </c>
      <c r="H15" s="54">
        <v>0</v>
      </c>
      <c r="I15" s="55"/>
      <c r="J15" s="80">
        <f t="shared" si="0"/>
        <v>0</v>
      </c>
      <c r="K15" s="58"/>
      <c r="M15" s="86"/>
      <c r="N15" s="52">
        <f>+C15+D15+E15</f>
        <v>0</v>
      </c>
      <c r="O15" s="81">
        <f t="shared" si="1"/>
        <v>0</v>
      </c>
      <c r="P15" s="54">
        <f>+G16+H16</f>
        <v>0</v>
      </c>
      <c r="Q15" s="82">
        <f t="shared" si="3"/>
        <v>0</v>
      </c>
    </row>
    <row r="16" spans="1:17" ht="12.75">
      <c r="A16" s="46" t="s">
        <v>80</v>
      </c>
      <c r="B16" s="46" t="s">
        <v>32</v>
      </c>
      <c r="C16" s="61">
        <v>800</v>
      </c>
      <c r="D16" s="53">
        <v>200</v>
      </c>
      <c r="E16" s="53">
        <v>300</v>
      </c>
      <c r="F16" s="53">
        <v>0</v>
      </c>
      <c r="G16" s="54">
        <v>0</v>
      </c>
      <c r="H16" s="54">
        <v>0</v>
      </c>
      <c r="I16" s="55"/>
      <c r="J16" s="80">
        <f t="shared" si="0"/>
        <v>1300</v>
      </c>
      <c r="K16" s="58"/>
      <c r="M16" s="86"/>
      <c r="N16" s="52"/>
      <c r="O16" s="81">
        <f>+C16+D16+E16+F16</f>
        <v>1300</v>
      </c>
      <c r="P16" s="54">
        <f>+G16+H16</f>
        <v>0</v>
      </c>
      <c r="Q16" s="82">
        <f t="shared" si="3"/>
        <v>1300</v>
      </c>
    </row>
    <row r="17" spans="1:17" ht="12.75">
      <c r="A17" s="46" t="s">
        <v>81</v>
      </c>
      <c r="B17" s="46" t="s">
        <v>82</v>
      </c>
      <c r="C17" s="62">
        <v>2700</v>
      </c>
      <c r="D17" s="54">
        <v>0</v>
      </c>
      <c r="E17" s="54">
        <v>100</v>
      </c>
      <c r="F17" s="54">
        <v>0</v>
      </c>
      <c r="G17" s="54">
        <v>0</v>
      </c>
      <c r="H17" s="54">
        <v>400</v>
      </c>
      <c r="I17" s="55"/>
      <c r="J17" s="80">
        <f t="shared" si="0"/>
        <v>3200</v>
      </c>
      <c r="K17" s="58"/>
      <c r="M17" s="86"/>
      <c r="N17" s="89"/>
      <c r="O17" s="81"/>
      <c r="P17" s="54">
        <f>+C17+D17+E17+F17+G17+H17</f>
        <v>3200</v>
      </c>
      <c r="Q17" s="100">
        <f t="shared" si="3"/>
        <v>3200</v>
      </c>
    </row>
    <row r="18" spans="1:17" ht="12.75">
      <c r="A18" s="46" t="s">
        <v>83</v>
      </c>
      <c r="B18" s="46" t="s">
        <v>84</v>
      </c>
      <c r="C18" s="62">
        <v>0</v>
      </c>
      <c r="D18" s="54">
        <v>0</v>
      </c>
      <c r="E18" s="54"/>
      <c r="F18" s="54"/>
      <c r="G18" s="54">
        <v>0</v>
      </c>
      <c r="H18" s="54">
        <v>0</v>
      </c>
      <c r="I18" s="55"/>
      <c r="J18" s="80">
        <f t="shared" si="0"/>
        <v>0</v>
      </c>
      <c r="K18" s="58"/>
      <c r="M18" s="86"/>
      <c r="N18" s="89"/>
      <c r="O18" s="81"/>
      <c r="P18" s="54">
        <f>+C18+D18+E18+F18+G18+H18</f>
        <v>0</v>
      </c>
      <c r="Q18" s="100"/>
    </row>
    <row r="19" spans="1:17" ht="12.75">
      <c r="A19" s="46"/>
      <c r="B19" s="46"/>
      <c r="C19" s="63"/>
      <c r="D19" s="55"/>
      <c r="E19" s="55"/>
      <c r="F19" s="55"/>
      <c r="G19" s="55"/>
      <c r="H19" s="55"/>
      <c r="I19" s="55"/>
      <c r="J19" s="80">
        <f t="shared" si="0"/>
        <v>0</v>
      </c>
      <c r="K19" s="58"/>
      <c r="M19" s="86"/>
      <c r="N19" s="89"/>
      <c r="O19" s="92"/>
      <c r="P19" s="95"/>
      <c r="Q19" s="100"/>
    </row>
    <row r="20" spans="1:17" ht="12.75">
      <c r="A20" s="46"/>
      <c r="B20" s="46"/>
      <c r="C20" s="63"/>
      <c r="D20" s="55"/>
      <c r="E20" s="55"/>
      <c r="F20" s="55"/>
      <c r="G20" s="55"/>
      <c r="H20" s="55"/>
      <c r="I20" s="55"/>
      <c r="J20" s="80">
        <f t="shared" si="0"/>
        <v>0</v>
      </c>
      <c r="K20" s="58"/>
      <c r="M20" s="86"/>
      <c r="N20" s="89"/>
      <c r="O20" s="92"/>
      <c r="P20" s="95"/>
      <c r="Q20" s="100"/>
    </row>
    <row r="21" spans="1:17" ht="13.5" thickBot="1">
      <c r="A21" s="64"/>
      <c r="B21" s="65"/>
      <c r="C21" s="66">
        <f aca="true" t="shared" si="5" ref="C21:I21">SUM(C7:C20)</f>
        <v>237500</v>
      </c>
      <c r="D21" s="66">
        <f t="shared" si="5"/>
        <v>77000</v>
      </c>
      <c r="E21" s="66">
        <f t="shared" si="5"/>
        <v>6200</v>
      </c>
      <c r="F21" s="66">
        <f t="shared" si="5"/>
        <v>5400</v>
      </c>
      <c r="G21" s="66">
        <f t="shared" si="5"/>
        <v>0</v>
      </c>
      <c r="H21" s="66">
        <f t="shared" si="5"/>
        <v>14900</v>
      </c>
      <c r="I21" s="66">
        <f t="shared" si="5"/>
        <v>0</v>
      </c>
      <c r="J21" s="67">
        <f t="shared" si="0"/>
        <v>341000</v>
      </c>
      <c r="K21" s="68"/>
      <c r="M21" s="86">
        <f>SUM(M7:M20)</f>
        <v>150700</v>
      </c>
      <c r="N21" s="89">
        <f>SUM(N7:N20)</f>
        <v>165900</v>
      </c>
      <c r="O21" s="92">
        <f>SUM(O7:O20)</f>
        <v>6700</v>
      </c>
      <c r="P21" s="95">
        <f>SUM(P7:P20)</f>
        <v>17700</v>
      </c>
      <c r="Q21" s="82">
        <f>SUM(Q7:Q20)</f>
        <v>341000</v>
      </c>
    </row>
    <row r="22" spans="1:11" ht="12.75">
      <c r="A22" s="35"/>
      <c r="B22" s="36"/>
      <c r="C22" s="37" t="s">
        <v>43</v>
      </c>
      <c r="D22" s="37"/>
      <c r="E22" s="37"/>
      <c r="F22" s="37"/>
      <c r="G22" s="37"/>
      <c r="H22" s="37"/>
      <c r="I22" s="37"/>
      <c r="J22" s="70" t="s">
        <v>14</v>
      </c>
      <c r="K22" s="71"/>
    </row>
    <row r="23" spans="1:11" ht="12.75" customHeight="1">
      <c r="A23" s="72" t="s">
        <v>25</v>
      </c>
      <c r="B23" s="41" t="s">
        <v>23</v>
      </c>
      <c r="C23" s="101" t="str">
        <f aca="true" t="shared" si="6" ref="C23:H23">+C4</f>
        <v>Sans contrainte</v>
      </c>
      <c r="D23" s="101" t="str">
        <f t="shared" si="6"/>
        <v>Territoires fauniques structurés</v>
      </c>
      <c r="E23" s="101" t="str">
        <f t="shared" si="6"/>
        <v>Paysage</v>
      </c>
      <c r="F23" s="101" t="str">
        <f t="shared" si="6"/>
        <v>Autres</v>
      </c>
      <c r="G23" s="101" t="str">
        <f t="shared" si="6"/>
        <v>Peuplements orphelins</v>
      </c>
      <c r="H23" s="101" t="str">
        <f t="shared" si="6"/>
        <v>Pentes fortes</v>
      </c>
      <c r="I23" s="101"/>
      <c r="J23" s="41"/>
      <c r="K23" s="73"/>
    </row>
    <row r="24" spans="1:13" ht="12.75">
      <c r="A24" s="72"/>
      <c r="B24" s="41"/>
      <c r="C24" s="101"/>
      <c r="D24" s="101"/>
      <c r="E24" s="101"/>
      <c r="F24" s="101"/>
      <c r="G24" s="101"/>
      <c r="H24" s="101"/>
      <c r="I24" s="101"/>
      <c r="J24" s="41"/>
      <c r="K24" s="73"/>
      <c r="M24" s="3" t="s">
        <v>32</v>
      </c>
    </row>
    <row r="25" spans="1:17" ht="33" customHeight="1">
      <c r="A25" s="46"/>
      <c r="B25" s="47"/>
      <c r="C25" s="49" t="str">
        <f aca="true" t="shared" si="7" ref="C25:H25">+C6</f>
        <v>(FORP)</v>
      </c>
      <c r="D25" s="49" t="str">
        <f t="shared" si="7"/>
        <v>(PADE, ZEC, REFA, AUTF)</v>
      </c>
      <c r="E25" s="49" t="str">
        <f t="shared" si="7"/>
        <v>(ENV)</v>
      </c>
      <c r="F25" s="49" t="str">
        <f t="shared" si="7"/>
        <v>(SFIA, AUT, IP25, VREC)</v>
      </c>
      <c r="G25" s="49" t="str">
        <f t="shared" si="7"/>
        <v>(ORPH, FRES,ENCL, IM25)</v>
      </c>
      <c r="H25" s="49" t="str">
        <f t="shared" si="7"/>
        <v>(PEEC)</v>
      </c>
      <c r="I25" s="49"/>
      <c r="J25" s="49"/>
      <c r="K25" s="50"/>
      <c r="M25" s="74" t="s">
        <v>27</v>
      </c>
      <c r="N25" s="74" t="s">
        <v>28</v>
      </c>
      <c r="O25" s="74" t="s">
        <v>29</v>
      </c>
      <c r="P25" s="74" t="s">
        <v>30</v>
      </c>
      <c r="Q25" s="74" t="s">
        <v>14</v>
      </c>
    </row>
    <row r="26" spans="1:17" ht="12.75">
      <c r="A26" s="46" t="str">
        <f aca="true" t="shared" si="8" ref="A26:B37">+A7</f>
        <v>A1 Pessières</v>
      </c>
      <c r="B26" s="46" t="str">
        <f t="shared" si="8"/>
        <v>EPX</v>
      </c>
      <c r="C26" s="51">
        <v>0</v>
      </c>
      <c r="D26" s="52">
        <v>0</v>
      </c>
      <c r="E26" s="52">
        <v>0</v>
      </c>
      <c r="F26" s="53">
        <v>0</v>
      </c>
      <c r="G26" s="54">
        <v>0</v>
      </c>
      <c r="H26" s="54">
        <v>0</v>
      </c>
      <c r="I26" s="55"/>
      <c r="J26" s="80">
        <f aca="true" t="shared" si="9" ref="J26:J39">SUM(C26:I26)</f>
        <v>0</v>
      </c>
      <c r="K26" s="57">
        <f>SUM(J26:J39)</f>
        <v>0</v>
      </c>
      <c r="M26" s="51">
        <f>+C26</f>
        <v>0</v>
      </c>
      <c r="N26" s="52">
        <f>+D26+E26</f>
        <v>0</v>
      </c>
      <c r="O26" s="81">
        <f aca="true" t="shared" si="10" ref="O26:O34">+F26</f>
        <v>0</v>
      </c>
      <c r="P26" s="54">
        <f aca="true" t="shared" si="11" ref="P26:P33">+G26+H26</f>
        <v>0</v>
      </c>
      <c r="Q26" s="82">
        <f aca="true" t="shared" si="12" ref="Q26:Q36">SUM(M26:P26)</f>
        <v>0</v>
      </c>
    </row>
    <row r="27" spans="1:17" ht="12.75">
      <c r="A27" s="46" t="str">
        <f t="shared" si="8"/>
        <v>A2 Sapinières</v>
      </c>
      <c r="B27" s="46" t="str">
        <f t="shared" si="8"/>
        <v>SAB</v>
      </c>
      <c r="C27" s="51">
        <v>0</v>
      </c>
      <c r="D27" s="52">
        <v>0</v>
      </c>
      <c r="E27" s="52">
        <v>0</v>
      </c>
      <c r="F27" s="53">
        <v>0</v>
      </c>
      <c r="G27" s="54">
        <v>0</v>
      </c>
      <c r="H27" s="54">
        <v>0</v>
      </c>
      <c r="I27" s="55"/>
      <c r="J27" s="80">
        <f t="shared" si="9"/>
        <v>0</v>
      </c>
      <c r="K27" s="58"/>
      <c r="M27" s="51">
        <f>+C27</f>
        <v>0</v>
      </c>
      <c r="N27" s="52">
        <f>+D27+E27</f>
        <v>0</v>
      </c>
      <c r="O27" s="81">
        <f t="shared" si="10"/>
        <v>0</v>
      </c>
      <c r="P27" s="54">
        <f t="shared" si="11"/>
        <v>0</v>
      </c>
      <c r="Q27" s="82">
        <f t="shared" si="12"/>
        <v>0</v>
      </c>
    </row>
    <row r="28" spans="1:17" ht="12.75">
      <c r="A28" s="46" t="str">
        <f t="shared" si="8"/>
        <v>A3 Feuillus tolérants</v>
      </c>
      <c r="B28" s="46" t="str">
        <f t="shared" si="8"/>
        <v>FT</v>
      </c>
      <c r="C28" s="51">
        <v>0</v>
      </c>
      <c r="D28" s="52">
        <v>0</v>
      </c>
      <c r="E28" s="52">
        <v>0</v>
      </c>
      <c r="F28" s="53">
        <v>0</v>
      </c>
      <c r="G28" s="54">
        <v>0</v>
      </c>
      <c r="H28" s="54">
        <v>0</v>
      </c>
      <c r="I28" s="55"/>
      <c r="J28" s="80">
        <f t="shared" si="9"/>
        <v>0</v>
      </c>
      <c r="K28" s="58"/>
      <c r="M28" s="51">
        <f>+C28</f>
        <v>0</v>
      </c>
      <c r="N28" s="52">
        <f>+D28+E28</f>
        <v>0</v>
      </c>
      <c r="O28" s="81">
        <f t="shared" si="10"/>
        <v>0</v>
      </c>
      <c r="P28" s="54">
        <f t="shared" si="11"/>
        <v>0</v>
      </c>
      <c r="Q28" s="82">
        <f t="shared" si="12"/>
        <v>0</v>
      </c>
    </row>
    <row r="29" spans="1:17" ht="12.75">
      <c r="A29" s="46" t="str">
        <f t="shared" si="8"/>
        <v>A4 Feuillus tolérants à résineux</v>
      </c>
      <c r="B29" s="46" t="str">
        <f t="shared" si="8"/>
        <v>FT_R</v>
      </c>
      <c r="C29" s="59">
        <v>0</v>
      </c>
      <c r="D29" s="52">
        <v>0</v>
      </c>
      <c r="E29" s="52">
        <v>0</v>
      </c>
      <c r="F29" s="53">
        <v>0</v>
      </c>
      <c r="G29" s="54">
        <v>0</v>
      </c>
      <c r="H29" s="54">
        <v>0</v>
      </c>
      <c r="I29" s="55"/>
      <c r="J29" s="80">
        <f t="shared" si="9"/>
        <v>0</v>
      </c>
      <c r="K29" s="58"/>
      <c r="M29" s="51">
        <f>+C29</f>
        <v>0</v>
      </c>
      <c r="N29" s="52">
        <f>+D29+E29</f>
        <v>0</v>
      </c>
      <c r="O29" s="81">
        <f t="shared" si="10"/>
        <v>0</v>
      </c>
      <c r="P29" s="54">
        <f t="shared" si="11"/>
        <v>0</v>
      </c>
      <c r="Q29" s="82">
        <f t="shared" si="12"/>
        <v>0</v>
      </c>
    </row>
    <row r="30" spans="1:17" ht="12.75">
      <c r="A30" s="46" t="str">
        <f t="shared" si="8"/>
        <v>B1 Résineux à feuillus</v>
      </c>
      <c r="B30" s="46" t="str">
        <f t="shared" si="8"/>
        <v>R_F</v>
      </c>
      <c r="C30" s="60">
        <v>0</v>
      </c>
      <c r="D30" s="52">
        <v>0</v>
      </c>
      <c r="E30" s="52">
        <v>0</v>
      </c>
      <c r="F30" s="53">
        <v>0</v>
      </c>
      <c r="G30" s="54">
        <v>0</v>
      </c>
      <c r="H30" s="54">
        <v>0</v>
      </c>
      <c r="I30" s="55"/>
      <c r="J30" s="80">
        <f t="shared" si="9"/>
        <v>0</v>
      </c>
      <c r="K30" s="58"/>
      <c r="M30" s="51"/>
      <c r="N30" s="52">
        <f>+D30+E30+C30</f>
        <v>0</v>
      </c>
      <c r="O30" s="81">
        <f t="shared" si="10"/>
        <v>0</v>
      </c>
      <c r="P30" s="54">
        <f t="shared" si="11"/>
        <v>0</v>
      </c>
      <c r="Q30" s="82">
        <f t="shared" si="12"/>
        <v>0</v>
      </c>
    </row>
    <row r="31" spans="1:17" ht="12.75">
      <c r="A31" s="46" t="str">
        <f t="shared" si="8"/>
        <v>B2Peupleraies à résineux</v>
      </c>
      <c r="B31" s="46" t="str">
        <f t="shared" si="8"/>
        <v>PEU_R</v>
      </c>
      <c r="C31" s="60">
        <v>0</v>
      </c>
      <c r="D31" s="52">
        <v>0</v>
      </c>
      <c r="E31" s="52">
        <v>0</v>
      </c>
      <c r="F31" s="53">
        <v>0</v>
      </c>
      <c r="G31" s="54">
        <v>0</v>
      </c>
      <c r="H31" s="54">
        <v>0</v>
      </c>
      <c r="I31" s="55"/>
      <c r="J31" s="80">
        <f t="shared" si="9"/>
        <v>0</v>
      </c>
      <c r="K31" s="58"/>
      <c r="M31" s="86"/>
      <c r="N31" s="52">
        <f>+D31+E31+C31</f>
        <v>0</v>
      </c>
      <c r="O31" s="81">
        <f t="shared" si="10"/>
        <v>0</v>
      </c>
      <c r="P31" s="54">
        <f t="shared" si="11"/>
        <v>0</v>
      </c>
      <c r="Q31" s="82">
        <f t="shared" si="12"/>
        <v>0</v>
      </c>
    </row>
    <row r="32" spans="1:17" ht="12.75">
      <c r="A32" s="46" t="str">
        <f t="shared" si="8"/>
        <v>B3 Bétulaies blanches à résineux</v>
      </c>
      <c r="B32" s="46" t="str">
        <f t="shared" si="8"/>
        <v>BOP_R</v>
      </c>
      <c r="C32" s="60">
        <v>0</v>
      </c>
      <c r="D32" s="52">
        <v>0</v>
      </c>
      <c r="E32" s="52">
        <v>0</v>
      </c>
      <c r="F32" s="53">
        <v>0</v>
      </c>
      <c r="G32" s="54">
        <v>0</v>
      </c>
      <c r="H32" s="54">
        <v>0</v>
      </c>
      <c r="I32" s="55"/>
      <c r="J32" s="80">
        <f t="shared" si="9"/>
        <v>0</v>
      </c>
      <c r="K32" s="58"/>
      <c r="M32" s="86"/>
      <c r="N32" s="52">
        <f>+D32+E32+C32</f>
        <v>0</v>
      </c>
      <c r="O32" s="81">
        <f t="shared" si="10"/>
        <v>0</v>
      </c>
      <c r="P32" s="54">
        <f t="shared" si="11"/>
        <v>0</v>
      </c>
      <c r="Q32" s="82">
        <f t="shared" si="12"/>
        <v>0</v>
      </c>
    </row>
    <row r="33" spans="1:17" ht="12.75">
      <c r="A33" s="46" t="str">
        <f t="shared" si="8"/>
        <v>B4 Peupleraies</v>
      </c>
      <c r="B33" s="46" t="str">
        <f t="shared" si="8"/>
        <v>PEU</v>
      </c>
      <c r="C33" s="60">
        <v>0</v>
      </c>
      <c r="D33" s="52">
        <v>0</v>
      </c>
      <c r="E33" s="52">
        <v>0</v>
      </c>
      <c r="F33" s="53">
        <v>0</v>
      </c>
      <c r="G33" s="54">
        <v>0</v>
      </c>
      <c r="H33" s="54">
        <v>0</v>
      </c>
      <c r="I33" s="55"/>
      <c r="J33" s="80">
        <f t="shared" si="9"/>
        <v>0</v>
      </c>
      <c r="K33" s="58"/>
      <c r="M33" s="86"/>
      <c r="N33" s="52">
        <f>+D33+E33+C33</f>
        <v>0</v>
      </c>
      <c r="O33" s="81">
        <f t="shared" si="10"/>
        <v>0</v>
      </c>
      <c r="P33" s="54">
        <f t="shared" si="11"/>
        <v>0</v>
      </c>
      <c r="Q33" s="82">
        <f t="shared" si="12"/>
        <v>0</v>
      </c>
    </row>
    <row r="34" spans="1:17" ht="12.75">
      <c r="A34" s="46" t="str">
        <f t="shared" si="8"/>
        <v>B5 Bétulaies blanches</v>
      </c>
      <c r="B34" s="46" t="str">
        <f t="shared" si="8"/>
        <v>BOP</v>
      </c>
      <c r="C34" s="60">
        <v>0</v>
      </c>
      <c r="D34" s="52">
        <v>0</v>
      </c>
      <c r="E34" s="52">
        <v>0</v>
      </c>
      <c r="F34" s="53">
        <v>0</v>
      </c>
      <c r="G34" s="54">
        <v>0</v>
      </c>
      <c r="H34" s="54">
        <v>0</v>
      </c>
      <c r="I34" s="55"/>
      <c r="J34" s="80">
        <f t="shared" si="9"/>
        <v>0</v>
      </c>
      <c r="K34" s="58"/>
      <c r="M34" s="86"/>
      <c r="N34" s="52">
        <f>+C34+D34+E34</f>
        <v>0</v>
      </c>
      <c r="O34" s="81">
        <f t="shared" si="10"/>
        <v>0</v>
      </c>
      <c r="P34" s="54">
        <f>+G35+H35</f>
        <v>0</v>
      </c>
      <c r="Q34" s="82">
        <f t="shared" si="12"/>
        <v>0</v>
      </c>
    </row>
    <row r="35" spans="1:17" ht="12.75">
      <c r="A35" s="46" t="str">
        <f t="shared" si="8"/>
        <v>C1 Cédrières</v>
      </c>
      <c r="B35" s="46" t="str">
        <f t="shared" si="8"/>
        <v>THO</v>
      </c>
      <c r="C35" s="61">
        <v>0</v>
      </c>
      <c r="D35" s="53">
        <v>0</v>
      </c>
      <c r="E35" s="53">
        <v>0</v>
      </c>
      <c r="F35" s="53">
        <v>0</v>
      </c>
      <c r="G35" s="54">
        <v>0</v>
      </c>
      <c r="H35" s="54">
        <v>0</v>
      </c>
      <c r="I35" s="55"/>
      <c r="J35" s="80">
        <f t="shared" si="9"/>
        <v>0</v>
      </c>
      <c r="K35" s="58"/>
      <c r="M35" s="86"/>
      <c r="N35" s="52"/>
      <c r="O35" s="81">
        <f>+C35+D35+E35+F35</f>
        <v>0</v>
      </c>
      <c r="P35" s="54">
        <f>+G35+H35</f>
        <v>0</v>
      </c>
      <c r="Q35" s="82">
        <f t="shared" si="12"/>
        <v>0</v>
      </c>
    </row>
    <row r="36" spans="1:17" ht="12.75">
      <c r="A36" s="46" t="str">
        <f t="shared" si="8"/>
        <v>D1 Érablières rouges</v>
      </c>
      <c r="B36" s="46" t="str">
        <f t="shared" si="8"/>
        <v>ERO</v>
      </c>
      <c r="C36" s="62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5"/>
      <c r="J36" s="80">
        <f t="shared" si="9"/>
        <v>0</v>
      </c>
      <c r="K36" s="58"/>
      <c r="M36" s="86"/>
      <c r="N36" s="89"/>
      <c r="O36" s="81"/>
      <c r="P36" s="54">
        <f>+C36+D36+E36+F36+G36+H36</f>
        <v>0</v>
      </c>
      <c r="Q36" s="100">
        <f t="shared" si="12"/>
        <v>0</v>
      </c>
    </row>
    <row r="37" spans="1:17" ht="12.75">
      <c r="A37" s="46" t="str">
        <f t="shared" si="8"/>
        <v>Pinèdes grises</v>
      </c>
      <c r="B37" s="46" t="str">
        <f t="shared" si="8"/>
        <v>PIG</v>
      </c>
      <c r="C37" s="62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5"/>
      <c r="J37" s="80">
        <f t="shared" si="9"/>
        <v>0</v>
      </c>
      <c r="K37" s="58"/>
      <c r="M37" s="86"/>
      <c r="N37" s="89"/>
      <c r="O37" s="81"/>
      <c r="P37" s="54">
        <f>+C37+D37+E37+F37+G37+H37</f>
        <v>0</v>
      </c>
      <c r="Q37" s="100"/>
    </row>
    <row r="38" spans="1:17" ht="12.75">
      <c r="A38" s="46"/>
      <c r="B38" s="46"/>
      <c r="C38" s="63"/>
      <c r="D38" s="55"/>
      <c r="E38" s="55"/>
      <c r="F38" s="55"/>
      <c r="G38" s="55"/>
      <c r="H38" s="55"/>
      <c r="I38" s="55"/>
      <c r="J38" s="80">
        <f t="shared" si="9"/>
        <v>0</v>
      </c>
      <c r="K38" s="58"/>
      <c r="M38" s="86"/>
      <c r="N38" s="89"/>
      <c r="O38" s="92"/>
      <c r="P38" s="95"/>
      <c r="Q38" s="100"/>
    </row>
    <row r="39" spans="1:17" ht="12.75">
      <c r="A39" s="46"/>
      <c r="B39" s="46"/>
      <c r="C39" s="63"/>
      <c r="D39" s="55"/>
      <c r="E39" s="55"/>
      <c r="F39" s="55"/>
      <c r="G39" s="55"/>
      <c r="H39" s="55"/>
      <c r="I39" s="55"/>
      <c r="J39" s="80">
        <f t="shared" si="9"/>
        <v>0</v>
      </c>
      <c r="K39" s="58"/>
      <c r="M39" s="86"/>
      <c r="N39" s="89"/>
      <c r="O39" s="92"/>
      <c r="P39" s="95"/>
      <c r="Q39" s="100"/>
    </row>
    <row r="40" spans="1:17" ht="13.5" thickBot="1">
      <c r="A40" s="64"/>
      <c r="B40" s="65"/>
      <c r="C40" s="66">
        <f aca="true" t="shared" si="13" ref="C40:J40">SUM(C26:C39)</f>
        <v>0</v>
      </c>
      <c r="D40" s="66">
        <f t="shared" si="13"/>
        <v>0</v>
      </c>
      <c r="E40" s="66">
        <f t="shared" si="13"/>
        <v>0</v>
      </c>
      <c r="F40" s="66">
        <f t="shared" si="13"/>
        <v>0</v>
      </c>
      <c r="G40" s="66">
        <f t="shared" si="13"/>
        <v>0</v>
      </c>
      <c r="H40" s="66">
        <f t="shared" si="13"/>
        <v>0</v>
      </c>
      <c r="I40" s="66">
        <f t="shared" si="13"/>
        <v>0</v>
      </c>
      <c r="J40" s="67">
        <f t="shared" si="13"/>
        <v>0</v>
      </c>
      <c r="K40" s="68"/>
      <c r="M40" s="86">
        <f>SUM(M26:M39)</f>
        <v>0</v>
      </c>
      <c r="N40" s="89">
        <f>SUM(N26:N39)</f>
        <v>0</v>
      </c>
      <c r="O40" s="92">
        <f>SUM(O26:O39)</f>
        <v>0</v>
      </c>
      <c r="P40" s="95">
        <f>SUM(P26:P39)</f>
        <v>0</v>
      </c>
      <c r="Q40" s="82">
        <f>SUM(Q26:Q39)</f>
        <v>0</v>
      </c>
    </row>
    <row r="41" spans="1:11" ht="12.75">
      <c r="A41" s="35"/>
      <c r="B41" s="36"/>
      <c r="C41" s="37" t="s">
        <v>44</v>
      </c>
      <c r="D41" s="37"/>
      <c r="E41" s="37"/>
      <c r="F41" s="37"/>
      <c r="G41" s="37"/>
      <c r="H41" s="37"/>
      <c r="I41" s="37"/>
      <c r="J41" s="70" t="s">
        <v>14</v>
      </c>
      <c r="K41" s="71"/>
    </row>
    <row r="42" spans="1:11" ht="12.75" customHeight="1">
      <c r="A42" s="72" t="s">
        <v>25</v>
      </c>
      <c r="B42" s="41" t="s">
        <v>23</v>
      </c>
      <c r="C42" s="101" t="str">
        <f aca="true" t="shared" si="14" ref="C42:H42">+C4</f>
        <v>Sans contrainte</v>
      </c>
      <c r="D42" s="101" t="str">
        <f t="shared" si="14"/>
        <v>Territoires fauniques structurés</v>
      </c>
      <c r="E42" s="101" t="str">
        <f t="shared" si="14"/>
        <v>Paysage</v>
      </c>
      <c r="F42" s="101" t="str">
        <f t="shared" si="14"/>
        <v>Autres</v>
      </c>
      <c r="G42" s="101" t="str">
        <f t="shared" si="14"/>
        <v>Peuplements orphelins</v>
      </c>
      <c r="H42" s="101" t="str">
        <f t="shared" si="14"/>
        <v>Pentes fortes</v>
      </c>
      <c r="I42" s="101"/>
      <c r="J42" s="41"/>
      <c r="K42" s="73"/>
    </row>
    <row r="43" spans="1:13" ht="12.75">
      <c r="A43" s="72"/>
      <c r="B43" s="41"/>
      <c r="C43" s="101"/>
      <c r="D43" s="101"/>
      <c r="E43" s="101"/>
      <c r="F43" s="101"/>
      <c r="G43" s="101"/>
      <c r="H43" s="101"/>
      <c r="I43" s="101"/>
      <c r="J43" s="41"/>
      <c r="K43" s="73"/>
      <c r="M43" s="3" t="s">
        <v>33</v>
      </c>
    </row>
    <row r="44" spans="1:17" ht="25.5" customHeight="1">
      <c r="A44" s="46"/>
      <c r="B44" s="47"/>
      <c r="C44" s="49" t="str">
        <f aca="true" t="shared" si="15" ref="C44:H44">+C6</f>
        <v>(FORP)</v>
      </c>
      <c r="D44" s="49" t="str">
        <f t="shared" si="15"/>
        <v>(PADE, ZEC, REFA, AUTF)</v>
      </c>
      <c r="E44" s="49" t="str">
        <f t="shared" si="15"/>
        <v>(ENV)</v>
      </c>
      <c r="F44" s="49" t="str">
        <f t="shared" si="15"/>
        <v>(SFIA, AUT, IP25, VREC)</v>
      </c>
      <c r="G44" s="49" t="str">
        <f t="shared" si="15"/>
        <v>(ORPH, FRES,ENCL, IM25)</v>
      </c>
      <c r="H44" s="49" t="str">
        <f t="shared" si="15"/>
        <v>(PEEC)</v>
      </c>
      <c r="I44" s="49"/>
      <c r="J44" s="49"/>
      <c r="K44" s="50"/>
      <c r="M44" s="74" t="s">
        <v>27</v>
      </c>
      <c r="N44" s="74" t="s">
        <v>28</v>
      </c>
      <c r="O44" s="74" t="s">
        <v>29</v>
      </c>
      <c r="P44" s="74" t="s">
        <v>30</v>
      </c>
      <c r="Q44" s="74" t="s">
        <v>14</v>
      </c>
    </row>
    <row r="45" spans="1:17" ht="12.75">
      <c r="A45" s="46" t="str">
        <f aca="true" t="shared" si="16" ref="A45:B56">+A7</f>
        <v>A1 Pessières</v>
      </c>
      <c r="B45" s="46" t="str">
        <f t="shared" si="16"/>
        <v>EPX</v>
      </c>
      <c r="C45" s="51">
        <v>0</v>
      </c>
      <c r="D45" s="52">
        <v>0</v>
      </c>
      <c r="E45" s="52">
        <v>0</v>
      </c>
      <c r="F45" s="53">
        <v>0</v>
      </c>
      <c r="G45" s="54">
        <v>0</v>
      </c>
      <c r="H45" s="54">
        <v>0</v>
      </c>
      <c r="I45" s="55"/>
      <c r="J45" s="80">
        <f aca="true" t="shared" si="17" ref="J45:J59">SUM(C45:I45)</f>
        <v>0</v>
      </c>
      <c r="K45" s="57">
        <f>SUM(J45:J58)</f>
        <v>0</v>
      </c>
      <c r="M45" s="51">
        <f>+C45</f>
        <v>0</v>
      </c>
      <c r="N45" s="52">
        <f>+D45+E45</f>
        <v>0</v>
      </c>
      <c r="O45" s="81">
        <f aca="true" t="shared" si="18" ref="O45:O53">+F45</f>
        <v>0</v>
      </c>
      <c r="P45" s="54">
        <f aca="true" t="shared" si="19" ref="P45:P52">+G45+H45</f>
        <v>0</v>
      </c>
      <c r="Q45" s="82">
        <f aca="true" t="shared" si="20" ref="Q45:Q55">SUM(M45:P45)</f>
        <v>0</v>
      </c>
    </row>
    <row r="46" spans="1:17" ht="12.75">
      <c r="A46" s="46" t="str">
        <f t="shared" si="16"/>
        <v>A2 Sapinières</v>
      </c>
      <c r="B46" s="46" t="str">
        <f t="shared" si="16"/>
        <v>SAB</v>
      </c>
      <c r="C46" s="51">
        <v>0</v>
      </c>
      <c r="D46" s="52">
        <v>0</v>
      </c>
      <c r="E46" s="52">
        <v>0</v>
      </c>
      <c r="F46" s="53">
        <v>0</v>
      </c>
      <c r="G46" s="54">
        <v>0</v>
      </c>
      <c r="H46" s="54">
        <v>0</v>
      </c>
      <c r="I46" s="55"/>
      <c r="J46" s="80">
        <f t="shared" si="17"/>
        <v>0</v>
      </c>
      <c r="K46" s="58"/>
      <c r="M46" s="51">
        <f>+C46</f>
        <v>0</v>
      </c>
      <c r="N46" s="52">
        <f>+D46+E46</f>
        <v>0</v>
      </c>
      <c r="O46" s="81">
        <f t="shared" si="18"/>
        <v>0</v>
      </c>
      <c r="P46" s="54">
        <f t="shared" si="19"/>
        <v>0</v>
      </c>
      <c r="Q46" s="82">
        <f t="shared" si="20"/>
        <v>0</v>
      </c>
    </row>
    <row r="47" spans="1:17" ht="12.75">
      <c r="A47" s="46" t="str">
        <f t="shared" si="16"/>
        <v>A3 Feuillus tolérants</v>
      </c>
      <c r="B47" s="46" t="str">
        <f t="shared" si="16"/>
        <v>FT</v>
      </c>
      <c r="C47" s="51">
        <v>0</v>
      </c>
      <c r="D47" s="52">
        <v>0</v>
      </c>
      <c r="E47" s="52">
        <v>0</v>
      </c>
      <c r="F47" s="53">
        <v>0</v>
      </c>
      <c r="G47" s="54">
        <v>0</v>
      </c>
      <c r="H47" s="54">
        <v>0</v>
      </c>
      <c r="I47" s="55"/>
      <c r="J47" s="80">
        <f t="shared" si="17"/>
        <v>0</v>
      </c>
      <c r="K47" s="58"/>
      <c r="M47" s="51">
        <f>+C47</f>
        <v>0</v>
      </c>
      <c r="N47" s="52">
        <f>+D47+E47</f>
        <v>0</v>
      </c>
      <c r="O47" s="81">
        <f t="shared" si="18"/>
        <v>0</v>
      </c>
      <c r="P47" s="54">
        <f t="shared" si="19"/>
        <v>0</v>
      </c>
      <c r="Q47" s="82">
        <f t="shared" si="20"/>
        <v>0</v>
      </c>
    </row>
    <row r="48" spans="1:17" ht="12.75">
      <c r="A48" s="46" t="str">
        <f t="shared" si="16"/>
        <v>A4 Feuillus tolérants à résineux</v>
      </c>
      <c r="B48" s="46" t="str">
        <f t="shared" si="16"/>
        <v>FT_R</v>
      </c>
      <c r="C48" s="59">
        <v>0</v>
      </c>
      <c r="D48" s="52">
        <v>0</v>
      </c>
      <c r="E48" s="52">
        <v>0</v>
      </c>
      <c r="F48" s="53">
        <v>0</v>
      </c>
      <c r="G48" s="54">
        <v>0</v>
      </c>
      <c r="H48" s="54">
        <v>0</v>
      </c>
      <c r="I48" s="55"/>
      <c r="J48" s="80">
        <f t="shared" si="17"/>
        <v>0</v>
      </c>
      <c r="K48" s="58"/>
      <c r="M48" s="51">
        <f>+C48</f>
        <v>0</v>
      </c>
      <c r="N48" s="52">
        <f>+D48+E48</f>
        <v>0</v>
      </c>
      <c r="O48" s="81">
        <f t="shared" si="18"/>
        <v>0</v>
      </c>
      <c r="P48" s="54">
        <f t="shared" si="19"/>
        <v>0</v>
      </c>
      <c r="Q48" s="82">
        <f t="shared" si="20"/>
        <v>0</v>
      </c>
    </row>
    <row r="49" spans="1:17" ht="12.75">
      <c r="A49" s="46" t="str">
        <f t="shared" si="16"/>
        <v>B1 Résineux à feuillus</v>
      </c>
      <c r="B49" s="46" t="str">
        <f t="shared" si="16"/>
        <v>R_F</v>
      </c>
      <c r="C49" s="60">
        <v>0</v>
      </c>
      <c r="D49" s="52">
        <v>0</v>
      </c>
      <c r="E49" s="52">
        <v>0</v>
      </c>
      <c r="F49" s="53">
        <v>0</v>
      </c>
      <c r="G49" s="54">
        <v>0</v>
      </c>
      <c r="H49" s="54">
        <v>0</v>
      </c>
      <c r="I49" s="55"/>
      <c r="J49" s="80">
        <f t="shared" si="17"/>
        <v>0</v>
      </c>
      <c r="K49" s="58"/>
      <c r="M49" s="51"/>
      <c r="N49" s="52">
        <f>+D49+E49+C49</f>
        <v>0</v>
      </c>
      <c r="O49" s="81">
        <f t="shared" si="18"/>
        <v>0</v>
      </c>
      <c r="P49" s="54">
        <f t="shared" si="19"/>
        <v>0</v>
      </c>
      <c r="Q49" s="82">
        <f t="shared" si="20"/>
        <v>0</v>
      </c>
    </row>
    <row r="50" spans="1:17" ht="12.75">
      <c r="A50" s="46" t="str">
        <f t="shared" si="16"/>
        <v>B2Peupleraies à résineux</v>
      </c>
      <c r="B50" s="46" t="str">
        <f t="shared" si="16"/>
        <v>PEU_R</v>
      </c>
      <c r="C50" s="60">
        <v>0</v>
      </c>
      <c r="D50" s="52">
        <v>0</v>
      </c>
      <c r="E50" s="52">
        <v>0</v>
      </c>
      <c r="F50" s="53">
        <v>0</v>
      </c>
      <c r="G50" s="54">
        <v>0</v>
      </c>
      <c r="H50" s="54">
        <v>0</v>
      </c>
      <c r="I50" s="55"/>
      <c r="J50" s="80">
        <f t="shared" si="17"/>
        <v>0</v>
      </c>
      <c r="K50" s="58"/>
      <c r="M50" s="86"/>
      <c r="N50" s="52">
        <f>+D50+E50+C50</f>
        <v>0</v>
      </c>
      <c r="O50" s="81">
        <f t="shared" si="18"/>
        <v>0</v>
      </c>
      <c r="P50" s="54">
        <f t="shared" si="19"/>
        <v>0</v>
      </c>
      <c r="Q50" s="82">
        <f t="shared" si="20"/>
        <v>0</v>
      </c>
    </row>
    <row r="51" spans="1:17" ht="12.75">
      <c r="A51" s="46" t="str">
        <f t="shared" si="16"/>
        <v>B3 Bétulaies blanches à résineux</v>
      </c>
      <c r="B51" s="46" t="str">
        <f t="shared" si="16"/>
        <v>BOP_R</v>
      </c>
      <c r="C51" s="60">
        <v>0</v>
      </c>
      <c r="D51" s="52">
        <v>0</v>
      </c>
      <c r="E51" s="52">
        <v>0</v>
      </c>
      <c r="F51" s="53">
        <v>0</v>
      </c>
      <c r="G51" s="54">
        <v>0</v>
      </c>
      <c r="H51" s="54">
        <v>0</v>
      </c>
      <c r="I51" s="55"/>
      <c r="J51" s="80">
        <f t="shared" si="17"/>
        <v>0</v>
      </c>
      <c r="K51" s="58"/>
      <c r="M51" s="86"/>
      <c r="N51" s="52">
        <f>+D51+E51+C51</f>
        <v>0</v>
      </c>
      <c r="O51" s="81">
        <f t="shared" si="18"/>
        <v>0</v>
      </c>
      <c r="P51" s="54">
        <f t="shared" si="19"/>
        <v>0</v>
      </c>
      <c r="Q51" s="82">
        <f t="shared" si="20"/>
        <v>0</v>
      </c>
    </row>
    <row r="52" spans="1:17" ht="12.75">
      <c r="A52" s="46" t="str">
        <f t="shared" si="16"/>
        <v>B4 Peupleraies</v>
      </c>
      <c r="B52" s="46" t="str">
        <f t="shared" si="16"/>
        <v>PEU</v>
      </c>
      <c r="C52" s="60">
        <v>0</v>
      </c>
      <c r="D52" s="52">
        <v>0</v>
      </c>
      <c r="E52" s="52">
        <v>0</v>
      </c>
      <c r="F52" s="53">
        <v>0</v>
      </c>
      <c r="G52" s="54">
        <v>0</v>
      </c>
      <c r="H52" s="54">
        <v>0</v>
      </c>
      <c r="I52" s="55"/>
      <c r="J52" s="80">
        <f t="shared" si="17"/>
        <v>0</v>
      </c>
      <c r="K52" s="58"/>
      <c r="M52" s="86"/>
      <c r="N52" s="52">
        <f>+D52+E52+C52</f>
        <v>0</v>
      </c>
      <c r="O52" s="81">
        <f t="shared" si="18"/>
        <v>0</v>
      </c>
      <c r="P52" s="54">
        <f t="shared" si="19"/>
        <v>0</v>
      </c>
      <c r="Q52" s="82">
        <f t="shared" si="20"/>
        <v>0</v>
      </c>
    </row>
    <row r="53" spans="1:17" ht="12.75">
      <c r="A53" s="46" t="str">
        <f t="shared" si="16"/>
        <v>B5 Bétulaies blanches</v>
      </c>
      <c r="B53" s="46" t="str">
        <f t="shared" si="16"/>
        <v>BOP</v>
      </c>
      <c r="C53" s="60">
        <v>0</v>
      </c>
      <c r="D53" s="52">
        <v>0</v>
      </c>
      <c r="E53" s="52">
        <v>0</v>
      </c>
      <c r="F53" s="53">
        <v>0</v>
      </c>
      <c r="G53" s="54">
        <v>0</v>
      </c>
      <c r="H53" s="54">
        <v>0</v>
      </c>
      <c r="I53" s="55"/>
      <c r="J53" s="80">
        <f t="shared" si="17"/>
        <v>0</v>
      </c>
      <c r="K53" s="58"/>
      <c r="M53" s="86"/>
      <c r="N53" s="52">
        <f>+C53+D53+E53</f>
        <v>0</v>
      </c>
      <c r="O53" s="81">
        <f t="shared" si="18"/>
        <v>0</v>
      </c>
      <c r="P53" s="54">
        <f>+G54+H54</f>
        <v>0</v>
      </c>
      <c r="Q53" s="82">
        <f t="shared" si="20"/>
        <v>0</v>
      </c>
    </row>
    <row r="54" spans="1:17" ht="12.75">
      <c r="A54" s="46" t="str">
        <f t="shared" si="16"/>
        <v>C1 Cédrières</v>
      </c>
      <c r="B54" s="46" t="str">
        <f t="shared" si="16"/>
        <v>THO</v>
      </c>
      <c r="C54" s="61">
        <v>0</v>
      </c>
      <c r="D54" s="53">
        <v>0</v>
      </c>
      <c r="E54" s="53">
        <v>0</v>
      </c>
      <c r="F54" s="53">
        <v>0</v>
      </c>
      <c r="G54" s="54">
        <v>0</v>
      </c>
      <c r="H54" s="54">
        <v>0</v>
      </c>
      <c r="I54" s="55"/>
      <c r="J54" s="80">
        <f t="shared" si="17"/>
        <v>0</v>
      </c>
      <c r="K54" s="58"/>
      <c r="M54" s="86"/>
      <c r="N54" s="52"/>
      <c r="O54" s="81">
        <f>+C54+D54+E54+F54</f>
        <v>0</v>
      </c>
      <c r="P54" s="54">
        <f>+G54+H54</f>
        <v>0</v>
      </c>
      <c r="Q54" s="82">
        <f t="shared" si="20"/>
        <v>0</v>
      </c>
    </row>
    <row r="55" spans="1:17" ht="12.75">
      <c r="A55" s="46" t="str">
        <f t="shared" si="16"/>
        <v>D1 Érablières rouges</v>
      </c>
      <c r="B55" s="46" t="str">
        <f t="shared" si="16"/>
        <v>ERO</v>
      </c>
      <c r="C55" s="62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5"/>
      <c r="J55" s="80">
        <f t="shared" si="17"/>
        <v>0</v>
      </c>
      <c r="K55" s="58"/>
      <c r="M55" s="86"/>
      <c r="N55" s="89"/>
      <c r="O55" s="81"/>
      <c r="P55" s="54">
        <f>+C55+D55+E55+F55+G55+H55</f>
        <v>0</v>
      </c>
      <c r="Q55" s="100">
        <f t="shared" si="20"/>
        <v>0</v>
      </c>
    </row>
    <row r="56" spans="1:17" ht="12.75">
      <c r="A56" s="46" t="str">
        <f t="shared" si="16"/>
        <v>Pinèdes grises</v>
      </c>
      <c r="B56" s="46" t="str">
        <f t="shared" si="16"/>
        <v>PIG</v>
      </c>
      <c r="C56" s="62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5"/>
      <c r="J56" s="80">
        <f t="shared" si="17"/>
        <v>0</v>
      </c>
      <c r="K56" s="58"/>
      <c r="M56" s="86"/>
      <c r="N56" s="89"/>
      <c r="O56" s="81"/>
      <c r="P56" s="54">
        <f>+C56+D56+E56+F56+G56+H56</f>
        <v>0</v>
      </c>
      <c r="Q56" s="100"/>
    </row>
    <row r="57" spans="1:17" ht="12.75">
      <c r="A57" s="46"/>
      <c r="B57" s="46"/>
      <c r="C57" s="63"/>
      <c r="D57" s="55"/>
      <c r="E57" s="55"/>
      <c r="F57" s="55"/>
      <c r="G57" s="55"/>
      <c r="H57" s="55"/>
      <c r="I57" s="55"/>
      <c r="J57" s="80">
        <f t="shared" si="17"/>
        <v>0</v>
      </c>
      <c r="K57" s="58"/>
      <c r="M57" s="86"/>
      <c r="N57" s="89"/>
      <c r="O57" s="92"/>
      <c r="P57" s="95"/>
      <c r="Q57" s="100"/>
    </row>
    <row r="58" spans="1:17" ht="12.75">
      <c r="A58" s="46"/>
      <c r="B58" s="46"/>
      <c r="C58" s="63"/>
      <c r="D58" s="55"/>
      <c r="E58" s="55"/>
      <c r="F58" s="55"/>
      <c r="G58" s="55"/>
      <c r="H58" s="55"/>
      <c r="I58" s="55"/>
      <c r="J58" s="80">
        <f t="shared" si="17"/>
        <v>0</v>
      </c>
      <c r="K58" s="58"/>
      <c r="M58" s="86"/>
      <c r="N58" s="89"/>
      <c r="O58" s="92"/>
      <c r="P58" s="95"/>
      <c r="Q58" s="100"/>
    </row>
    <row r="59" spans="1:17" ht="13.5" thickBot="1">
      <c r="A59" s="64"/>
      <c r="B59" s="65"/>
      <c r="C59" s="66">
        <f aca="true" t="shared" si="21" ref="C59:I59">SUM(C45:C58)</f>
        <v>0</v>
      </c>
      <c r="D59" s="66">
        <f t="shared" si="21"/>
        <v>0</v>
      </c>
      <c r="E59" s="66">
        <f t="shared" si="21"/>
        <v>0</v>
      </c>
      <c r="F59" s="66">
        <f t="shared" si="21"/>
        <v>0</v>
      </c>
      <c r="G59" s="66">
        <f t="shared" si="21"/>
        <v>0</v>
      </c>
      <c r="H59" s="66">
        <f t="shared" si="21"/>
        <v>0</v>
      </c>
      <c r="I59" s="66">
        <f t="shared" si="21"/>
        <v>0</v>
      </c>
      <c r="J59" s="67">
        <f t="shared" si="17"/>
        <v>0</v>
      </c>
      <c r="K59" s="68"/>
      <c r="M59" s="86">
        <f>SUM(M45:M58)</f>
        <v>0</v>
      </c>
      <c r="N59" s="89">
        <f>SUM(N45:N58)</f>
        <v>0</v>
      </c>
      <c r="O59" s="92">
        <f>SUM(O45:O58)</f>
        <v>0</v>
      </c>
      <c r="P59" s="95">
        <f>SUM(P45:P58)</f>
        <v>0</v>
      </c>
      <c r="Q59" s="82">
        <f>SUM(Q45:Q58)</f>
        <v>0</v>
      </c>
    </row>
    <row r="60" spans="1:11" ht="12.75">
      <c r="A60" s="35"/>
      <c r="B60" s="36"/>
      <c r="C60" s="37" t="s">
        <v>45</v>
      </c>
      <c r="D60" s="37"/>
      <c r="E60" s="37"/>
      <c r="F60" s="37"/>
      <c r="G60" s="37"/>
      <c r="H60" s="37"/>
      <c r="I60" s="37"/>
      <c r="J60" s="70" t="s">
        <v>14</v>
      </c>
      <c r="K60" s="71"/>
    </row>
    <row r="61" spans="1:11" ht="12.75" customHeight="1">
      <c r="A61" s="72" t="s">
        <v>25</v>
      </c>
      <c r="B61" s="41" t="s">
        <v>23</v>
      </c>
      <c r="C61" s="101" t="str">
        <f aca="true" t="shared" si="22" ref="C61:H61">+C4</f>
        <v>Sans contrainte</v>
      </c>
      <c r="D61" s="101" t="str">
        <f t="shared" si="22"/>
        <v>Territoires fauniques structurés</v>
      </c>
      <c r="E61" s="101" t="str">
        <f t="shared" si="22"/>
        <v>Paysage</v>
      </c>
      <c r="F61" s="101" t="str">
        <f t="shared" si="22"/>
        <v>Autres</v>
      </c>
      <c r="G61" s="101" t="str">
        <f t="shared" si="22"/>
        <v>Peuplements orphelins</v>
      </c>
      <c r="H61" s="101" t="str">
        <f t="shared" si="22"/>
        <v>Pentes fortes</v>
      </c>
      <c r="I61" s="101"/>
      <c r="J61" s="41"/>
      <c r="K61" s="73"/>
    </row>
    <row r="62" spans="1:13" ht="12.75">
      <c r="A62" s="72"/>
      <c r="B62" s="41"/>
      <c r="C62" s="101"/>
      <c r="D62" s="101"/>
      <c r="E62" s="101"/>
      <c r="F62" s="101"/>
      <c r="G62" s="101"/>
      <c r="H62" s="101"/>
      <c r="I62" s="101"/>
      <c r="J62" s="41"/>
      <c r="K62" s="73"/>
      <c r="M62" s="3" t="s">
        <v>34</v>
      </c>
    </row>
    <row r="63" spans="1:17" ht="38.25">
      <c r="A63" s="46"/>
      <c r="B63" s="47"/>
      <c r="C63" s="49" t="str">
        <f aca="true" t="shared" si="23" ref="C63:H63">+C6</f>
        <v>(FORP)</v>
      </c>
      <c r="D63" s="49" t="str">
        <f t="shared" si="23"/>
        <v>(PADE, ZEC, REFA, AUTF)</v>
      </c>
      <c r="E63" s="49" t="str">
        <f t="shared" si="23"/>
        <v>(ENV)</v>
      </c>
      <c r="F63" s="49" t="str">
        <f t="shared" si="23"/>
        <v>(SFIA, AUT, IP25, VREC)</v>
      </c>
      <c r="G63" s="49" t="str">
        <f t="shared" si="23"/>
        <v>(ORPH, FRES,ENCL, IM25)</v>
      </c>
      <c r="H63" s="49" t="str">
        <f t="shared" si="23"/>
        <v>(PEEC)</v>
      </c>
      <c r="I63" s="49"/>
      <c r="J63" s="49"/>
      <c r="K63" s="50"/>
      <c r="M63" s="74" t="s">
        <v>27</v>
      </c>
      <c r="N63" s="74" t="s">
        <v>28</v>
      </c>
      <c r="O63" s="74" t="s">
        <v>29</v>
      </c>
      <c r="P63" s="74" t="s">
        <v>30</v>
      </c>
      <c r="Q63" s="74" t="s">
        <v>14</v>
      </c>
    </row>
    <row r="64" spans="1:17" ht="12.75">
      <c r="A64" s="46" t="str">
        <f aca="true" t="shared" si="24" ref="A64:B75">+A7</f>
        <v>A1 Pessières</v>
      </c>
      <c r="B64" s="46" t="str">
        <f t="shared" si="24"/>
        <v>EPX</v>
      </c>
      <c r="C64" s="51">
        <v>0</v>
      </c>
      <c r="D64" s="52">
        <v>0</v>
      </c>
      <c r="E64" s="52">
        <v>0</v>
      </c>
      <c r="F64" s="53">
        <v>0</v>
      </c>
      <c r="G64" s="54">
        <v>0</v>
      </c>
      <c r="H64" s="54">
        <v>0</v>
      </c>
      <c r="I64" s="55"/>
      <c r="J64" s="56">
        <f aca="true" t="shared" si="25" ref="J64:J78">SUM(C64:I64)</f>
        <v>0</v>
      </c>
      <c r="K64" s="57">
        <f>SUM(J64:J77)</f>
        <v>0</v>
      </c>
      <c r="M64" s="51">
        <f>+C64</f>
        <v>0</v>
      </c>
      <c r="N64" s="52">
        <f>+D64+E64</f>
        <v>0</v>
      </c>
      <c r="O64" s="81">
        <f aca="true" t="shared" si="26" ref="O64:O72">+F64</f>
        <v>0</v>
      </c>
      <c r="P64" s="54">
        <f aca="true" t="shared" si="27" ref="P64:P71">+G64+H64</f>
        <v>0</v>
      </c>
      <c r="Q64" s="82">
        <f aca="true" t="shared" si="28" ref="Q64:Q74">SUM(M64:P64)</f>
        <v>0</v>
      </c>
    </row>
    <row r="65" spans="1:17" ht="12.75">
      <c r="A65" s="46" t="str">
        <f t="shared" si="24"/>
        <v>A2 Sapinières</v>
      </c>
      <c r="B65" s="46" t="str">
        <f t="shared" si="24"/>
        <v>SAB</v>
      </c>
      <c r="C65" s="51">
        <v>0</v>
      </c>
      <c r="D65" s="52">
        <v>0</v>
      </c>
      <c r="E65" s="52">
        <v>0</v>
      </c>
      <c r="F65" s="53">
        <v>0</v>
      </c>
      <c r="G65" s="54">
        <v>0</v>
      </c>
      <c r="H65" s="54">
        <v>0</v>
      </c>
      <c r="I65" s="55"/>
      <c r="J65" s="56">
        <f t="shared" si="25"/>
        <v>0</v>
      </c>
      <c r="K65" s="58"/>
      <c r="M65" s="51">
        <f>+C65</f>
        <v>0</v>
      </c>
      <c r="N65" s="52">
        <f>+D65+E65</f>
        <v>0</v>
      </c>
      <c r="O65" s="81">
        <f t="shared" si="26"/>
        <v>0</v>
      </c>
      <c r="P65" s="54">
        <f t="shared" si="27"/>
        <v>0</v>
      </c>
      <c r="Q65" s="82">
        <f t="shared" si="28"/>
        <v>0</v>
      </c>
    </row>
    <row r="66" spans="1:17" ht="12.75">
      <c r="A66" s="46" t="str">
        <f t="shared" si="24"/>
        <v>A3 Feuillus tolérants</v>
      </c>
      <c r="B66" s="46" t="str">
        <f t="shared" si="24"/>
        <v>FT</v>
      </c>
      <c r="C66" s="51">
        <v>0</v>
      </c>
      <c r="D66" s="52">
        <v>0</v>
      </c>
      <c r="E66" s="52">
        <v>0</v>
      </c>
      <c r="F66" s="53">
        <v>0</v>
      </c>
      <c r="G66" s="54">
        <v>0</v>
      </c>
      <c r="H66" s="54">
        <v>0</v>
      </c>
      <c r="I66" s="55"/>
      <c r="J66" s="56">
        <f t="shared" si="25"/>
        <v>0</v>
      </c>
      <c r="K66" s="58"/>
      <c r="M66" s="51">
        <f>+C66</f>
        <v>0</v>
      </c>
      <c r="N66" s="52">
        <f>+D66+E66</f>
        <v>0</v>
      </c>
      <c r="O66" s="81">
        <f t="shared" si="26"/>
        <v>0</v>
      </c>
      <c r="P66" s="54">
        <f t="shared" si="27"/>
        <v>0</v>
      </c>
      <c r="Q66" s="82">
        <f t="shared" si="28"/>
        <v>0</v>
      </c>
    </row>
    <row r="67" spans="1:17" ht="12.75">
      <c r="A67" s="46" t="str">
        <f t="shared" si="24"/>
        <v>A4 Feuillus tolérants à résineux</v>
      </c>
      <c r="B67" s="46" t="str">
        <f t="shared" si="24"/>
        <v>FT_R</v>
      </c>
      <c r="C67" s="59">
        <v>0</v>
      </c>
      <c r="D67" s="52">
        <v>0</v>
      </c>
      <c r="E67" s="52">
        <v>0</v>
      </c>
      <c r="F67" s="53">
        <v>0</v>
      </c>
      <c r="G67" s="54">
        <v>0</v>
      </c>
      <c r="H67" s="54">
        <v>0</v>
      </c>
      <c r="I67" s="55"/>
      <c r="J67" s="56">
        <f t="shared" si="25"/>
        <v>0</v>
      </c>
      <c r="K67" s="58"/>
      <c r="M67" s="51">
        <f>+C67</f>
        <v>0</v>
      </c>
      <c r="N67" s="52">
        <f>+D67+E67</f>
        <v>0</v>
      </c>
      <c r="O67" s="81">
        <f t="shared" si="26"/>
        <v>0</v>
      </c>
      <c r="P67" s="54">
        <f t="shared" si="27"/>
        <v>0</v>
      </c>
      <c r="Q67" s="82">
        <f t="shared" si="28"/>
        <v>0</v>
      </c>
    </row>
    <row r="68" spans="1:17" ht="12.75">
      <c r="A68" s="46" t="str">
        <f t="shared" si="24"/>
        <v>B1 Résineux à feuillus</v>
      </c>
      <c r="B68" s="46" t="str">
        <f t="shared" si="24"/>
        <v>R_F</v>
      </c>
      <c r="C68" s="60">
        <v>0</v>
      </c>
      <c r="D68" s="52">
        <v>0</v>
      </c>
      <c r="E68" s="52">
        <v>0</v>
      </c>
      <c r="F68" s="53">
        <v>0</v>
      </c>
      <c r="G68" s="54">
        <v>0</v>
      </c>
      <c r="H68" s="54">
        <v>0</v>
      </c>
      <c r="I68" s="55"/>
      <c r="J68" s="56">
        <f t="shared" si="25"/>
        <v>0</v>
      </c>
      <c r="K68" s="58"/>
      <c r="M68" s="51"/>
      <c r="N68" s="52">
        <f>+D68+E68+C68</f>
        <v>0</v>
      </c>
      <c r="O68" s="81">
        <f t="shared" si="26"/>
        <v>0</v>
      </c>
      <c r="P68" s="54">
        <f t="shared" si="27"/>
        <v>0</v>
      </c>
      <c r="Q68" s="82">
        <f t="shared" si="28"/>
        <v>0</v>
      </c>
    </row>
    <row r="69" spans="1:17" ht="12.75">
      <c r="A69" s="46" t="str">
        <f t="shared" si="24"/>
        <v>B2Peupleraies à résineux</v>
      </c>
      <c r="B69" s="46" t="str">
        <f t="shared" si="24"/>
        <v>PEU_R</v>
      </c>
      <c r="C69" s="60">
        <v>0</v>
      </c>
      <c r="D69" s="52">
        <v>0</v>
      </c>
      <c r="E69" s="52">
        <v>0</v>
      </c>
      <c r="F69" s="53">
        <v>0</v>
      </c>
      <c r="G69" s="54">
        <v>0</v>
      </c>
      <c r="H69" s="54">
        <v>0</v>
      </c>
      <c r="I69" s="55"/>
      <c r="J69" s="56">
        <f t="shared" si="25"/>
        <v>0</v>
      </c>
      <c r="K69" s="58"/>
      <c r="M69" s="86"/>
      <c r="N69" s="52">
        <f>+D69+E69+C69</f>
        <v>0</v>
      </c>
      <c r="O69" s="81">
        <f t="shared" si="26"/>
        <v>0</v>
      </c>
      <c r="P69" s="54">
        <f t="shared" si="27"/>
        <v>0</v>
      </c>
      <c r="Q69" s="82">
        <f t="shared" si="28"/>
        <v>0</v>
      </c>
    </row>
    <row r="70" spans="1:17" ht="12.75">
      <c r="A70" s="46" t="str">
        <f t="shared" si="24"/>
        <v>B3 Bétulaies blanches à résineux</v>
      </c>
      <c r="B70" s="46" t="str">
        <f t="shared" si="24"/>
        <v>BOP_R</v>
      </c>
      <c r="C70" s="60">
        <v>0</v>
      </c>
      <c r="D70" s="52">
        <v>0</v>
      </c>
      <c r="E70" s="52">
        <v>0</v>
      </c>
      <c r="F70" s="53">
        <v>0</v>
      </c>
      <c r="G70" s="54">
        <v>0</v>
      </c>
      <c r="H70" s="54">
        <v>0</v>
      </c>
      <c r="I70" s="55"/>
      <c r="J70" s="56">
        <f t="shared" si="25"/>
        <v>0</v>
      </c>
      <c r="K70" s="58"/>
      <c r="M70" s="86"/>
      <c r="N70" s="52">
        <f>+D70+E70+C70</f>
        <v>0</v>
      </c>
      <c r="O70" s="81">
        <f t="shared" si="26"/>
        <v>0</v>
      </c>
      <c r="P70" s="54">
        <f t="shared" si="27"/>
        <v>0</v>
      </c>
      <c r="Q70" s="82">
        <f t="shared" si="28"/>
        <v>0</v>
      </c>
    </row>
    <row r="71" spans="1:17" ht="12.75">
      <c r="A71" s="46" t="str">
        <f t="shared" si="24"/>
        <v>B4 Peupleraies</v>
      </c>
      <c r="B71" s="46" t="str">
        <f t="shared" si="24"/>
        <v>PEU</v>
      </c>
      <c r="C71" s="60">
        <v>0</v>
      </c>
      <c r="D71" s="52">
        <v>0</v>
      </c>
      <c r="E71" s="52">
        <v>0</v>
      </c>
      <c r="F71" s="53">
        <v>0</v>
      </c>
      <c r="G71" s="54">
        <v>0</v>
      </c>
      <c r="H71" s="54">
        <v>0</v>
      </c>
      <c r="I71" s="55"/>
      <c r="J71" s="56">
        <f t="shared" si="25"/>
        <v>0</v>
      </c>
      <c r="K71" s="58"/>
      <c r="M71" s="86"/>
      <c r="N71" s="52">
        <f>+D71+E71+C71</f>
        <v>0</v>
      </c>
      <c r="O71" s="81">
        <f t="shared" si="26"/>
        <v>0</v>
      </c>
      <c r="P71" s="54">
        <f t="shared" si="27"/>
        <v>0</v>
      </c>
      <c r="Q71" s="82">
        <f t="shared" si="28"/>
        <v>0</v>
      </c>
    </row>
    <row r="72" spans="1:17" ht="12.75">
      <c r="A72" s="46" t="str">
        <f t="shared" si="24"/>
        <v>B5 Bétulaies blanches</v>
      </c>
      <c r="B72" s="46" t="str">
        <f t="shared" si="24"/>
        <v>BOP</v>
      </c>
      <c r="C72" s="60">
        <v>0</v>
      </c>
      <c r="D72" s="52">
        <v>0</v>
      </c>
      <c r="E72" s="52">
        <v>0</v>
      </c>
      <c r="F72" s="53">
        <v>0</v>
      </c>
      <c r="G72" s="54">
        <v>0</v>
      </c>
      <c r="H72" s="54">
        <v>0</v>
      </c>
      <c r="I72" s="55"/>
      <c r="J72" s="56">
        <f t="shared" si="25"/>
        <v>0</v>
      </c>
      <c r="K72" s="58"/>
      <c r="M72" s="86"/>
      <c r="N72" s="52">
        <f>+C72+D72+E72</f>
        <v>0</v>
      </c>
      <c r="O72" s="81">
        <f t="shared" si="26"/>
        <v>0</v>
      </c>
      <c r="P72" s="54">
        <f>+G73+H73</f>
        <v>0</v>
      </c>
      <c r="Q72" s="82">
        <f t="shared" si="28"/>
        <v>0</v>
      </c>
    </row>
    <row r="73" spans="1:17" ht="12.75">
      <c r="A73" s="46" t="str">
        <f t="shared" si="24"/>
        <v>C1 Cédrières</v>
      </c>
      <c r="B73" s="46" t="str">
        <f t="shared" si="24"/>
        <v>THO</v>
      </c>
      <c r="C73" s="61">
        <v>0</v>
      </c>
      <c r="D73" s="53">
        <v>0</v>
      </c>
      <c r="E73" s="53">
        <v>0</v>
      </c>
      <c r="F73" s="53">
        <v>0</v>
      </c>
      <c r="G73" s="54">
        <v>0</v>
      </c>
      <c r="H73" s="54">
        <v>0</v>
      </c>
      <c r="I73" s="55"/>
      <c r="J73" s="56">
        <f t="shared" si="25"/>
        <v>0</v>
      </c>
      <c r="K73" s="58"/>
      <c r="M73" s="86"/>
      <c r="N73" s="52"/>
      <c r="O73" s="81">
        <f>+C73+D73+E73+F73</f>
        <v>0</v>
      </c>
      <c r="P73" s="54">
        <f>+G73+H73</f>
        <v>0</v>
      </c>
      <c r="Q73" s="82">
        <f t="shared" si="28"/>
        <v>0</v>
      </c>
    </row>
    <row r="74" spans="1:17" ht="12.75">
      <c r="A74" s="46" t="str">
        <f t="shared" si="24"/>
        <v>D1 Érablières rouges</v>
      </c>
      <c r="B74" s="46" t="str">
        <f t="shared" si="24"/>
        <v>ERO</v>
      </c>
      <c r="C74" s="62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5"/>
      <c r="J74" s="56">
        <f t="shared" si="25"/>
        <v>0</v>
      </c>
      <c r="K74" s="58"/>
      <c r="M74" s="86"/>
      <c r="N74" s="89"/>
      <c r="O74" s="81"/>
      <c r="P74" s="54">
        <f>+C74+D74+E74+F74+G74+H74</f>
        <v>0</v>
      </c>
      <c r="Q74" s="100">
        <f t="shared" si="28"/>
        <v>0</v>
      </c>
    </row>
    <row r="75" spans="1:17" ht="12.75">
      <c r="A75" s="46" t="str">
        <f t="shared" si="24"/>
        <v>Pinèdes grises</v>
      </c>
      <c r="B75" s="46" t="str">
        <f t="shared" si="24"/>
        <v>PIG</v>
      </c>
      <c r="C75" s="62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5"/>
      <c r="J75" s="56">
        <f t="shared" si="25"/>
        <v>0</v>
      </c>
      <c r="K75" s="58"/>
      <c r="M75" s="86"/>
      <c r="N75" s="89"/>
      <c r="O75" s="81"/>
      <c r="P75" s="54">
        <f>+C75+D75+E75+F75+G75+H75</f>
        <v>0</v>
      </c>
      <c r="Q75" s="100"/>
    </row>
    <row r="76" spans="1:17" ht="12.75">
      <c r="A76" s="46"/>
      <c r="B76" s="46"/>
      <c r="C76" s="63"/>
      <c r="D76" s="55"/>
      <c r="E76" s="55"/>
      <c r="F76" s="55"/>
      <c r="G76" s="55"/>
      <c r="H76" s="55"/>
      <c r="I76" s="55"/>
      <c r="J76" s="56">
        <f t="shared" si="25"/>
        <v>0</v>
      </c>
      <c r="K76" s="58"/>
      <c r="M76" s="86"/>
      <c r="N76" s="89"/>
      <c r="O76" s="92"/>
      <c r="P76" s="95"/>
      <c r="Q76" s="100"/>
    </row>
    <row r="77" spans="1:17" ht="12.75">
      <c r="A77" s="46"/>
      <c r="B77" s="46"/>
      <c r="C77" s="63"/>
      <c r="D77" s="55"/>
      <c r="E77" s="55"/>
      <c r="F77" s="55"/>
      <c r="G77" s="55"/>
      <c r="H77" s="55"/>
      <c r="I77" s="55"/>
      <c r="J77" s="56">
        <f t="shared" si="25"/>
        <v>0</v>
      </c>
      <c r="K77" s="58"/>
      <c r="M77" s="86"/>
      <c r="N77" s="89"/>
      <c r="O77" s="92"/>
      <c r="P77" s="95"/>
      <c r="Q77" s="100"/>
    </row>
    <row r="78" spans="1:17" ht="13.5" thickBot="1">
      <c r="A78" s="64"/>
      <c r="B78" s="65"/>
      <c r="C78" s="66">
        <f aca="true" t="shared" si="29" ref="C78:I78">SUM(C64:C77)</f>
        <v>0</v>
      </c>
      <c r="D78" s="66">
        <f t="shared" si="29"/>
        <v>0</v>
      </c>
      <c r="E78" s="66">
        <f t="shared" si="29"/>
        <v>0</v>
      </c>
      <c r="F78" s="66">
        <f t="shared" si="29"/>
        <v>0</v>
      </c>
      <c r="G78" s="66">
        <f t="shared" si="29"/>
        <v>0</v>
      </c>
      <c r="H78" s="66">
        <f t="shared" si="29"/>
        <v>0</v>
      </c>
      <c r="I78" s="66">
        <f t="shared" si="29"/>
        <v>0</v>
      </c>
      <c r="J78" s="67">
        <f t="shared" si="25"/>
        <v>0</v>
      </c>
      <c r="K78" s="68"/>
      <c r="M78" s="86">
        <f>SUM(M64:M77)</f>
        <v>0</v>
      </c>
      <c r="N78" s="89">
        <f>SUM(N64:N77)</f>
        <v>0</v>
      </c>
      <c r="O78" s="92">
        <f>SUM(O64:O77)</f>
        <v>0</v>
      </c>
      <c r="P78" s="95">
        <f>SUM(P64:P77)</f>
        <v>0</v>
      </c>
      <c r="Q78" s="82">
        <f>SUM(Q64:Q77)</f>
        <v>0</v>
      </c>
    </row>
    <row r="79" spans="1:11" ht="12.75">
      <c r="A79" s="35"/>
      <c r="B79" s="36"/>
      <c r="C79" s="37" t="s">
        <v>46</v>
      </c>
      <c r="D79" s="37"/>
      <c r="E79" s="37"/>
      <c r="F79" s="37"/>
      <c r="G79" s="37"/>
      <c r="H79" s="37"/>
      <c r="I79" s="37"/>
      <c r="J79" s="70" t="s">
        <v>14</v>
      </c>
      <c r="K79" s="71"/>
    </row>
    <row r="80" spans="1:11" ht="12.75" customHeight="1">
      <c r="A80" s="72" t="s">
        <v>25</v>
      </c>
      <c r="B80" s="41" t="s">
        <v>23</v>
      </c>
      <c r="C80" s="42" t="s">
        <v>52</v>
      </c>
      <c r="D80" s="42" t="s">
        <v>53</v>
      </c>
      <c r="E80" s="42" t="s">
        <v>54</v>
      </c>
      <c r="F80" s="42" t="s">
        <v>55</v>
      </c>
      <c r="G80" s="42" t="s">
        <v>56</v>
      </c>
      <c r="H80" s="42" t="s">
        <v>57</v>
      </c>
      <c r="I80" s="42"/>
      <c r="J80" s="41"/>
      <c r="K80" s="73"/>
    </row>
    <row r="81" spans="1:13" ht="12.75">
      <c r="A81" s="72"/>
      <c r="B81" s="41"/>
      <c r="C81" s="45"/>
      <c r="D81" s="45"/>
      <c r="E81" s="45"/>
      <c r="F81" s="45"/>
      <c r="G81" s="45"/>
      <c r="H81" s="45"/>
      <c r="I81" s="45"/>
      <c r="J81" s="41"/>
      <c r="K81" s="73"/>
      <c r="M81" s="3" t="s">
        <v>35</v>
      </c>
    </row>
    <row r="82" spans="1:17" ht="26.25" customHeight="1">
      <c r="A82" s="46"/>
      <c r="B82" s="47"/>
      <c r="C82" s="49" t="str">
        <f aca="true" t="shared" si="30" ref="C82:H82">+C6</f>
        <v>(FORP)</v>
      </c>
      <c r="D82" s="49" t="str">
        <f t="shared" si="30"/>
        <v>(PADE, ZEC, REFA, AUTF)</v>
      </c>
      <c r="E82" s="49" t="str">
        <f t="shared" si="30"/>
        <v>(ENV)</v>
      </c>
      <c r="F82" s="49" t="str">
        <f t="shared" si="30"/>
        <v>(SFIA, AUT, IP25, VREC)</v>
      </c>
      <c r="G82" s="49" t="str">
        <f t="shared" si="30"/>
        <v>(ORPH, FRES,ENCL, IM25)</v>
      </c>
      <c r="H82" s="49" t="str">
        <f t="shared" si="30"/>
        <v>(PEEC)</v>
      </c>
      <c r="I82" s="49"/>
      <c r="J82" s="49"/>
      <c r="K82" s="50"/>
      <c r="M82" s="74" t="s">
        <v>27</v>
      </c>
      <c r="N82" s="74" t="s">
        <v>28</v>
      </c>
      <c r="O82" s="74" t="s">
        <v>29</v>
      </c>
      <c r="P82" s="74" t="s">
        <v>30</v>
      </c>
      <c r="Q82" s="74" t="s">
        <v>14</v>
      </c>
    </row>
    <row r="83" spans="1:17" ht="12.75">
      <c r="A83" s="46" t="str">
        <f aca="true" t="shared" si="31" ref="A83:B94">+A7</f>
        <v>A1 Pessières</v>
      </c>
      <c r="B83" s="46" t="str">
        <f t="shared" si="31"/>
        <v>EPX</v>
      </c>
      <c r="C83" s="51">
        <v>100</v>
      </c>
      <c r="D83" s="52">
        <v>100</v>
      </c>
      <c r="E83" s="52">
        <v>0</v>
      </c>
      <c r="F83" s="53">
        <v>0</v>
      </c>
      <c r="G83" s="54">
        <v>0</v>
      </c>
      <c r="H83" s="54">
        <v>0</v>
      </c>
      <c r="I83" s="55"/>
      <c r="J83" s="56">
        <f aca="true" t="shared" si="32" ref="J83:J97">SUM(C83:I83)</f>
        <v>200</v>
      </c>
      <c r="K83" s="57">
        <f>SUM(J83:J96)</f>
        <v>13000</v>
      </c>
      <c r="M83" s="51">
        <f>+C83</f>
        <v>100</v>
      </c>
      <c r="N83" s="52">
        <f>+D83+E83</f>
        <v>100</v>
      </c>
      <c r="O83" s="81">
        <f aca="true" t="shared" si="33" ref="O83:O91">+F83</f>
        <v>0</v>
      </c>
      <c r="P83" s="54">
        <f aca="true" t="shared" si="34" ref="P83:P90">+G83+H83</f>
        <v>0</v>
      </c>
      <c r="Q83" s="82">
        <f aca="true" t="shared" si="35" ref="Q83:Q93">SUM(M83:P83)</f>
        <v>200</v>
      </c>
    </row>
    <row r="84" spans="1:17" ht="12.75">
      <c r="A84" s="46" t="str">
        <f t="shared" si="31"/>
        <v>A2 Sapinières</v>
      </c>
      <c r="B84" s="46" t="str">
        <f t="shared" si="31"/>
        <v>SAB</v>
      </c>
      <c r="C84" s="51">
        <v>500</v>
      </c>
      <c r="D84" s="52">
        <v>300</v>
      </c>
      <c r="E84" s="52">
        <v>0</v>
      </c>
      <c r="F84" s="53">
        <v>0</v>
      </c>
      <c r="G84" s="54">
        <v>0</v>
      </c>
      <c r="H84" s="54">
        <v>100</v>
      </c>
      <c r="I84" s="55"/>
      <c r="J84" s="56">
        <f t="shared" si="32"/>
        <v>900</v>
      </c>
      <c r="K84" s="58"/>
      <c r="M84" s="51">
        <f>+C84</f>
        <v>500</v>
      </c>
      <c r="N84" s="52">
        <f>+D84+E84</f>
        <v>300</v>
      </c>
      <c r="O84" s="81">
        <f t="shared" si="33"/>
        <v>0</v>
      </c>
      <c r="P84" s="54">
        <f t="shared" si="34"/>
        <v>100</v>
      </c>
      <c r="Q84" s="82">
        <f t="shared" si="35"/>
        <v>900</v>
      </c>
    </row>
    <row r="85" spans="1:17" ht="12.75">
      <c r="A85" s="46" t="str">
        <f t="shared" si="31"/>
        <v>A3 Feuillus tolérants</v>
      </c>
      <c r="B85" s="46" t="str">
        <f t="shared" si="31"/>
        <v>FT</v>
      </c>
      <c r="C85" s="51">
        <v>200</v>
      </c>
      <c r="D85" s="52">
        <v>0</v>
      </c>
      <c r="E85" s="52">
        <v>0</v>
      </c>
      <c r="F85" s="53">
        <v>0</v>
      </c>
      <c r="G85" s="54">
        <v>0</v>
      </c>
      <c r="H85" s="54">
        <v>0</v>
      </c>
      <c r="I85" s="55"/>
      <c r="J85" s="56">
        <f t="shared" si="32"/>
        <v>200</v>
      </c>
      <c r="K85" s="58"/>
      <c r="M85" s="51">
        <f>+C85</f>
        <v>200</v>
      </c>
      <c r="N85" s="52">
        <f>+D85+E85</f>
        <v>0</v>
      </c>
      <c r="O85" s="81">
        <f t="shared" si="33"/>
        <v>0</v>
      </c>
      <c r="P85" s="54">
        <f t="shared" si="34"/>
        <v>0</v>
      </c>
      <c r="Q85" s="82">
        <f t="shared" si="35"/>
        <v>200</v>
      </c>
    </row>
    <row r="86" spans="1:17" ht="12.75">
      <c r="A86" s="46" t="str">
        <f t="shared" si="31"/>
        <v>A4 Feuillus tolérants à résineux</v>
      </c>
      <c r="B86" s="46" t="str">
        <f t="shared" si="31"/>
        <v>FT_R</v>
      </c>
      <c r="C86" s="59">
        <v>0</v>
      </c>
      <c r="D86" s="52">
        <v>0</v>
      </c>
      <c r="E86" s="52">
        <v>0</v>
      </c>
      <c r="F86" s="53">
        <v>0</v>
      </c>
      <c r="G86" s="54">
        <v>0</v>
      </c>
      <c r="H86" s="54">
        <v>0</v>
      </c>
      <c r="I86" s="55"/>
      <c r="J86" s="56">
        <f t="shared" si="32"/>
        <v>0</v>
      </c>
      <c r="K86" s="58"/>
      <c r="M86" s="51">
        <f>+C86</f>
        <v>0</v>
      </c>
      <c r="N86" s="52">
        <f>+D86+E86</f>
        <v>0</v>
      </c>
      <c r="O86" s="81">
        <f t="shared" si="33"/>
        <v>0</v>
      </c>
      <c r="P86" s="54">
        <f t="shared" si="34"/>
        <v>0</v>
      </c>
      <c r="Q86" s="82">
        <f t="shared" si="35"/>
        <v>0</v>
      </c>
    </row>
    <row r="87" spans="1:17" ht="12.75">
      <c r="A87" s="46" t="str">
        <f t="shared" si="31"/>
        <v>B1 Résineux à feuillus</v>
      </c>
      <c r="B87" s="46" t="str">
        <f t="shared" si="31"/>
        <v>R_F</v>
      </c>
      <c r="C87" s="60">
        <v>0</v>
      </c>
      <c r="D87" s="52">
        <v>0</v>
      </c>
      <c r="E87" s="52">
        <v>0</v>
      </c>
      <c r="F87" s="53">
        <v>0</v>
      </c>
      <c r="G87" s="54">
        <v>0</v>
      </c>
      <c r="H87" s="54">
        <v>0</v>
      </c>
      <c r="I87" s="55"/>
      <c r="J87" s="56">
        <f t="shared" si="32"/>
        <v>0</v>
      </c>
      <c r="K87" s="58"/>
      <c r="M87" s="51"/>
      <c r="N87" s="52">
        <f>+D87+E87+C87</f>
        <v>0</v>
      </c>
      <c r="O87" s="81">
        <f t="shared" si="33"/>
        <v>0</v>
      </c>
      <c r="P87" s="54">
        <f t="shared" si="34"/>
        <v>0</v>
      </c>
      <c r="Q87" s="82">
        <f t="shared" si="35"/>
        <v>0</v>
      </c>
    </row>
    <row r="88" spans="1:17" ht="12.75">
      <c r="A88" s="46" t="str">
        <f t="shared" si="31"/>
        <v>B2Peupleraies à résineux</v>
      </c>
      <c r="B88" s="46" t="str">
        <f t="shared" si="31"/>
        <v>PEU_R</v>
      </c>
      <c r="C88" s="60">
        <v>3900</v>
      </c>
      <c r="D88" s="52">
        <v>5300</v>
      </c>
      <c r="E88" s="52">
        <v>1300</v>
      </c>
      <c r="F88" s="53">
        <v>0</v>
      </c>
      <c r="G88" s="54">
        <v>0</v>
      </c>
      <c r="H88" s="54">
        <v>400</v>
      </c>
      <c r="I88" s="55"/>
      <c r="J88" s="56">
        <f t="shared" si="32"/>
        <v>10900</v>
      </c>
      <c r="K88" s="58"/>
      <c r="M88" s="86"/>
      <c r="N88" s="52">
        <f>+D88+E88+C88</f>
        <v>10500</v>
      </c>
      <c r="O88" s="81">
        <f t="shared" si="33"/>
        <v>0</v>
      </c>
      <c r="P88" s="54">
        <f t="shared" si="34"/>
        <v>400</v>
      </c>
      <c r="Q88" s="82">
        <f t="shared" si="35"/>
        <v>10900</v>
      </c>
    </row>
    <row r="89" spans="1:17" ht="12.75">
      <c r="A89" s="46" t="str">
        <f t="shared" si="31"/>
        <v>B3 Bétulaies blanches à résineux</v>
      </c>
      <c r="B89" s="46" t="str">
        <f t="shared" si="31"/>
        <v>BOP_R</v>
      </c>
      <c r="C89" s="60">
        <v>0</v>
      </c>
      <c r="D89" s="52">
        <v>0</v>
      </c>
      <c r="E89" s="52">
        <v>0</v>
      </c>
      <c r="F89" s="53">
        <v>0</v>
      </c>
      <c r="G89" s="54">
        <v>0</v>
      </c>
      <c r="H89" s="54">
        <v>0</v>
      </c>
      <c r="I89" s="55"/>
      <c r="J89" s="56">
        <f t="shared" si="32"/>
        <v>0</v>
      </c>
      <c r="K89" s="58"/>
      <c r="M89" s="86"/>
      <c r="N89" s="52">
        <f>+D89+E89+C89</f>
        <v>0</v>
      </c>
      <c r="O89" s="81">
        <f t="shared" si="33"/>
        <v>0</v>
      </c>
      <c r="P89" s="54">
        <f t="shared" si="34"/>
        <v>0</v>
      </c>
      <c r="Q89" s="82">
        <f t="shared" si="35"/>
        <v>0</v>
      </c>
    </row>
    <row r="90" spans="1:17" ht="12.75">
      <c r="A90" s="46" t="str">
        <f t="shared" si="31"/>
        <v>B4 Peupleraies</v>
      </c>
      <c r="B90" s="46" t="str">
        <f t="shared" si="31"/>
        <v>PEU</v>
      </c>
      <c r="C90" s="60">
        <v>0</v>
      </c>
      <c r="D90" s="52">
        <v>300</v>
      </c>
      <c r="E90" s="52">
        <v>100</v>
      </c>
      <c r="F90" s="53">
        <v>0</v>
      </c>
      <c r="G90" s="54">
        <v>0</v>
      </c>
      <c r="H90" s="54">
        <v>200</v>
      </c>
      <c r="I90" s="55"/>
      <c r="J90" s="56">
        <f t="shared" si="32"/>
        <v>600</v>
      </c>
      <c r="K90" s="58"/>
      <c r="M90" s="86"/>
      <c r="N90" s="52">
        <f>+D90+E90+C90</f>
        <v>400</v>
      </c>
      <c r="O90" s="81">
        <f t="shared" si="33"/>
        <v>0</v>
      </c>
      <c r="P90" s="54">
        <f t="shared" si="34"/>
        <v>200</v>
      </c>
      <c r="Q90" s="82">
        <f t="shared" si="35"/>
        <v>600</v>
      </c>
    </row>
    <row r="91" spans="1:17" ht="12.75">
      <c r="A91" s="46" t="str">
        <f t="shared" si="31"/>
        <v>B5 Bétulaies blanches</v>
      </c>
      <c r="B91" s="46" t="str">
        <f t="shared" si="31"/>
        <v>BOP</v>
      </c>
      <c r="C91" s="60">
        <v>0</v>
      </c>
      <c r="D91" s="52">
        <v>0</v>
      </c>
      <c r="E91" s="52">
        <v>0</v>
      </c>
      <c r="F91" s="53">
        <v>0</v>
      </c>
      <c r="G91" s="54">
        <v>0</v>
      </c>
      <c r="H91" s="54">
        <v>0</v>
      </c>
      <c r="I91" s="55"/>
      <c r="J91" s="56">
        <f t="shared" si="32"/>
        <v>0</v>
      </c>
      <c r="K91" s="58"/>
      <c r="M91" s="86"/>
      <c r="N91" s="52">
        <f>+C91+D91+E91</f>
        <v>0</v>
      </c>
      <c r="O91" s="81">
        <f t="shared" si="33"/>
        <v>0</v>
      </c>
      <c r="P91" s="54">
        <f>+G92+H92</f>
        <v>0</v>
      </c>
      <c r="Q91" s="82">
        <f t="shared" si="35"/>
        <v>0</v>
      </c>
    </row>
    <row r="92" spans="1:17" ht="12.75">
      <c r="A92" s="46" t="str">
        <f t="shared" si="31"/>
        <v>C1 Cédrières</v>
      </c>
      <c r="B92" s="46" t="str">
        <f t="shared" si="31"/>
        <v>THO</v>
      </c>
      <c r="C92" s="61">
        <v>0</v>
      </c>
      <c r="D92" s="53">
        <v>0</v>
      </c>
      <c r="E92" s="53">
        <v>0</v>
      </c>
      <c r="F92" s="53">
        <v>0</v>
      </c>
      <c r="G92" s="54">
        <v>0</v>
      </c>
      <c r="H92" s="54">
        <v>0</v>
      </c>
      <c r="I92" s="55"/>
      <c r="J92" s="56">
        <f t="shared" si="32"/>
        <v>0</v>
      </c>
      <c r="K92" s="58"/>
      <c r="M92" s="86"/>
      <c r="N92" s="52"/>
      <c r="O92" s="81">
        <f>+C92+D92+E92+F92</f>
        <v>0</v>
      </c>
      <c r="P92" s="54">
        <f>+G92+H92</f>
        <v>0</v>
      </c>
      <c r="Q92" s="82">
        <f t="shared" si="35"/>
        <v>0</v>
      </c>
    </row>
    <row r="93" spans="1:17" ht="12.75">
      <c r="A93" s="46" t="str">
        <f t="shared" si="31"/>
        <v>D1 Érablières rouges</v>
      </c>
      <c r="B93" s="46" t="str">
        <f t="shared" si="31"/>
        <v>ERO</v>
      </c>
      <c r="C93" s="62">
        <v>200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5"/>
      <c r="J93" s="56">
        <f t="shared" si="32"/>
        <v>200</v>
      </c>
      <c r="K93" s="58"/>
      <c r="M93" s="86"/>
      <c r="N93" s="89"/>
      <c r="O93" s="81"/>
      <c r="P93" s="54">
        <f>+C93+D93+E93+F93+G93+H93</f>
        <v>200</v>
      </c>
      <c r="Q93" s="100">
        <f t="shared" si="35"/>
        <v>200</v>
      </c>
    </row>
    <row r="94" spans="1:17" ht="12.75">
      <c r="A94" s="46" t="str">
        <f t="shared" si="31"/>
        <v>Pinèdes grises</v>
      </c>
      <c r="B94" s="46" t="str">
        <f t="shared" si="31"/>
        <v>PIG</v>
      </c>
      <c r="C94" s="62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5"/>
      <c r="J94" s="56">
        <f t="shared" si="32"/>
        <v>0</v>
      </c>
      <c r="K94" s="58"/>
      <c r="M94" s="86"/>
      <c r="N94" s="89"/>
      <c r="O94" s="81"/>
      <c r="P94" s="54">
        <f>+C94+D94+E94+F94+G94+H94</f>
        <v>0</v>
      </c>
      <c r="Q94" s="100"/>
    </row>
    <row r="95" spans="1:17" ht="12.75">
      <c r="A95" s="46"/>
      <c r="B95" s="46"/>
      <c r="C95" s="63"/>
      <c r="D95" s="55"/>
      <c r="E95" s="55"/>
      <c r="F95" s="55"/>
      <c r="G95" s="55"/>
      <c r="H95" s="55"/>
      <c r="I95" s="55"/>
      <c r="J95" s="56">
        <f t="shared" si="32"/>
        <v>0</v>
      </c>
      <c r="K95" s="58"/>
      <c r="M95" s="86"/>
      <c r="N95" s="89"/>
      <c r="O95" s="92"/>
      <c r="P95" s="95"/>
      <c r="Q95" s="100"/>
    </row>
    <row r="96" spans="1:17" ht="12.75">
      <c r="A96" s="46"/>
      <c r="B96" s="46"/>
      <c r="C96" s="63"/>
      <c r="D96" s="55"/>
      <c r="E96" s="55"/>
      <c r="F96" s="55"/>
      <c r="G96" s="55"/>
      <c r="H96" s="55"/>
      <c r="I96" s="55"/>
      <c r="J96" s="56">
        <f t="shared" si="32"/>
        <v>0</v>
      </c>
      <c r="K96" s="58"/>
      <c r="M96" s="86"/>
      <c r="N96" s="89"/>
      <c r="O96" s="92"/>
      <c r="P96" s="95"/>
      <c r="Q96" s="100"/>
    </row>
    <row r="97" spans="1:17" ht="13.5" thickBot="1">
      <c r="A97" s="64"/>
      <c r="B97" s="65"/>
      <c r="C97" s="66">
        <f aca="true" t="shared" si="36" ref="C97:I97">SUM(C83:C96)</f>
        <v>4900</v>
      </c>
      <c r="D97" s="66">
        <f t="shared" si="36"/>
        <v>6000</v>
      </c>
      <c r="E97" s="66">
        <f t="shared" si="36"/>
        <v>1400</v>
      </c>
      <c r="F97" s="66">
        <f t="shared" si="36"/>
        <v>0</v>
      </c>
      <c r="G97" s="66">
        <f t="shared" si="36"/>
        <v>0</v>
      </c>
      <c r="H97" s="66">
        <f t="shared" si="36"/>
        <v>700</v>
      </c>
      <c r="I97" s="66">
        <f t="shared" si="36"/>
        <v>0</v>
      </c>
      <c r="J97" s="67">
        <f t="shared" si="32"/>
        <v>13000</v>
      </c>
      <c r="K97" s="68"/>
      <c r="M97" s="86">
        <f>SUM(M83:M96)</f>
        <v>800</v>
      </c>
      <c r="N97" s="89">
        <f>SUM(N83:N96)</f>
        <v>11300</v>
      </c>
      <c r="O97" s="92">
        <f>SUM(O83:O96)</f>
        <v>0</v>
      </c>
      <c r="P97" s="95">
        <f>SUM(P83:P96)</f>
        <v>900</v>
      </c>
      <c r="Q97" s="82">
        <f>SUM(Q83:Q96)</f>
        <v>13000</v>
      </c>
    </row>
    <row r="98" spans="1:11" ht="12.75">
      <c r="A98" s="35"/>
      <c r="B98" s="36"/>
      <c r="C98" s="37" t="s">
        <v>47</v>
      </c>
      <c r="D98" s="37"/>
      <c r="E98" s="37"/>
      <c r="F98" s="37"/>
      <c r="G98" s="37"/>
      <c r="H98" s="37"/>
      <c r="I98" s="37"/>
      <c r="J98" s="70" t="s">
        <v>14</v>
      </c>
      <c r="K98" s="71"/>
    </row>
    <row r="99" spans="1:11" ht="12.75" customHeight="1">
      <c r="A99" s="72" t="s">
        <v>25</v>
      </c>
      <c r="B99" s="41" t="s">
        <v>23</v>
      </c>
      <c r="C99" s="101" t="str">
        <f aca="true" t="shared" si="37" ref="C99:H99">+C4</f>
        <v>Sans contrainte</v>
      </c>
      <c r="D99" s="101" t="str">
        <f t="shared" si="37"/>
        <v>Territoires fauniques structurés</v>
      </c>
      <c r="E99" s="101" t="str">
        <f t="shared" si="37"/>
        <v>Paysage</v>
      </c>
      <c r="F99" s="101" t="str">
        <f t="shared" si="37"/>
        <v>Autres</v>
      </c>
      <c r="G99" s="101" t="str">
        <f t="shared" si="37"/>
        <v>Peuplements orphelins</v>
      </c>
      <c r="H99" s="101" t="str">
        <f t="shared" si="37"/>
        <v>Pentes fortes</v>
      </c>
      <c r="I99" s="101"/>
      <c r="J99" s="41"/>
      <c r="K99" s="73"/>
    </row>
    <row r="100" spans="1:13" ht="12.75">
      <c r="A100" s="72"/>
      <c r="B100" s="41"/>
      <c r="C100" s="101"/>
      <c r="D100" s="101"/>
      <c r="E100" s="101"/>
      <c r="F100" s="101"/>
      <c r="G100" s="101"/>
      <c r="H100" s="101"/>
      <c r="I100" s="101"/>
      <c r="J100" s="41"/>
      <c r="K100" s="73"/>
      <c r="M100" s="3" t="s">
        <v>36</v>
      </c>
    </row>
    <row r="101" spans="1:17" ht="26.25" customHeight="1">
      <c r="A101" s="46"/>
      <c r="B101" s="47"/>
      <c r="C101" s="49" t="str">
        <f aca="true" t="shared" si="38" ref="C101:H101">+C6</f>
        <v>(FORP)</v>
      </c>
      <c r="D101" s="49" t="str">
        <f t="shared" si="38"/>
        <v>(PADE, ZEC, REFA, AUTF)</v>
      </c>
      <c r="E101" s="49" t="str">
        <f t="shared" si="38"/>
        <v>(ENV)</v>
      </c>
      <c r="F101" s="49" t="str">
        <f t="shared" si="38"/>
        <v>(SFIA, AUT, IP25, VREC)</v>
      </c>
      <c r="G101" s="49" t="str">
        <f t="shared" si="38"/>
        <v>(ORPH, FRES,ENCL, IM25)</v>
      </c>
      <c r="H101" s="49" t="str">
        <f t="shared" si="38"/>
        <v>(PEEC)</v>
      </c>
      <c r="I101" s="49"/>
      <c r="J101" s="49"/>
      <c r="K101" s="50"/>
      <c r="M101" s="74" t="s">
        <v>27</v>
      </c>
      <c r="N101" s="74" t="s">
        <v>28</v>
      </c>
      <c r="O101" s="74" t="s">
        <v>29</v>
      </c>
      <c r="P101" s="74" t="s">
        <v>30</v>
      </c>
      <c r="Q101" s="74" t="s">
        <v>14</v>
      </c>
    </row>
    <row r="102" spans="1:17" ht="12.75">
      <c r="A102" s="46" t="str">
        <f aca="true" t="shared" si="39" ref="A102:B113">+A7</f>
        <v>A1 Pessières</v>
      </c>
      <c r="B102" s="46" t="str">
        <f t="shared" si="39"/>
        <v>EPX</v>
      </c>
      <c r="C102" s="51">
        <v>700</v>
      </c>
      <c r="D102" s="52">
        <v>500</v>
      </c>
      <c r="E102" s="52">
        <v>100</v>
      </c>
      <c r="F102" s="53">
        <v>0</v>
      </c>
      <c r="G102" s="54">
        <v>0</v>
      </c>
      <c r="H102" s="54">
        <v>100</v>
      </c>
      <c r="I102" s="55"/>
      <c r="J102" s="56">
        <f aca="true" t="shared" si="40" ref="J102:J116">SUM(C102:I102)</f>
        <v>1400</v>
      </c>
      <c r="K102" s="57">
        <f>SUM(J102:J115)</f>
        <v>78600</v>
      </c>
      <c r="M102" s="51">
        <f>+C102</f>
        <v>700</v>
      </c>
      <c r="N102" s="52">
        <f>+D102+E102</f>
        <v>600</v>
      </c>
      <c r="O102" s="81">
        <f aca="true" t="shared" si="41" ref="O102:O110">+F102</f>
        <v>0</v>
      </c>
      <c r="P102" s="54">
        <f aca="true" t="shared" si="42" ref="P102:P109">+G102+H102</f>
        <v>100</v>
      </c>
      <c r="Q102" s="82">
        <f aca="true" t="shared" si="43" ref="Q102:Q112">SUM(M102:P102)</f>
        <v>1400</v>
      </c>
    </row>
    <row r="103" spans="1:17" ht="12.75">
      <c r="A103" s="46" t="str">
        <f t="shared" si="39"/>
        <v>A2 Sapinières</v>
      </c>
      <c r="B103" s="46" t="str">
        <f t="shared" si="39"/>
        <v>SAB</v>
      </c>
      <c r="C103" s="51">
        <v>14700</v>
      </c>
      <c r="D103" s="52">
        <v>6000</v>
      </c>
      <c r="E103" s="52">
        <v>300</v>
      </c>
      <c r="F103" s="53">
        <v>500</v>
      </c>
      <c r="G103" s="54">
        <v>0</v>
      </c>
      <c r="H103" s="54">
        <v>1100</v>
      </c>
      <c r="I103" s="55"/>
      <c r="J103" s="56">
        <f t="shared" si="40"/>
        <v>22600</v>
      </c>
      <c r="K103" s="58"/>
      <c r="M103" s="51">
        <f>+C103</f>
        <v>14700</v>
      </c>
      <c r="N103" s="52">
        <f>+D103+E103</f>
        <v>6300</v>
      </c>
      <c r="O103" s="81">
        <f t="shared" si="41"/>
        <v>500</v>
      </c>
      <c r="P103" s="54">
        <f t="shared" si="42"/>
        <v>1100</v>
      </c>
      <c r="Q103" s="82">
        <f t="shared" si="43"/>
        <v>22600</v>
      </c>
    </row>
    <row r="104" spans="1:17" ht="12.75">
      <c r="A104" s="46" t="str">
        <f t="shared" si="39"/>
        <v>A3 Feuillus tolérants</v>
      </c>
      <c r="B104" s="46" t="str">
        <f t="shared" si="39"/>
        <v>FT</v>
      </c>
      <c r="C104" s="51">
        <v>1300</v>
      </c>
      <c r="D104" s="52">
        <v>0</v>
      </c>
      <c r="E104" s="52">
        <v>200</v>
      </c>
      <c r="F104" s="53">
        <v>0</v>
      </c>
      <c r="G104" s="54">
        <v>0</v>
      </c>
      <c r="H104" s="54">
        <v>200</v>
      </c>
      <c r="I104" s="55"/>
      <c r="J104" s="56">
        <f t="shared" si="40"/>
        <v>1700</v>
      </c>
      <c r="K104" s="58"/>
      <c r="M104" s="51">
        <f>+C104</f>
        <v>1300</v>
      </c>
      <c r="N104" s="52">
        <f>+D104+E104</f>
        <v>200</v>
      </c>
      <c r="O104" s="81">
        <f t="shared" si="41"/>
        <v>0</v>
      </c>
      <c r="P104" s="54">
        <f t="shared" si="42"/>
        <v>200</v>
      </c>
      <c r="Q104" s="82">
        <f t="shared" si="43"/>
        <v>1700</v>
      </c>
    </row>
    <row r="105" spans="1:17" ht="12.75">
      <c r="A105" s="46" t="str">
        <f t="shared" si="39"/>
        <v>A4 Feuillus tolérants à résineux</v>
      </c>
      <c r="B105" s="46" t="str">
        <f t="shared" si="39"/>
        <v>FT_R</v>
      </c>
      <c r="C105" s="59">
        <v>0</v>
      </c>
      <c r="D105" s="52">
        <v>0</v>
      </c>
      <c r="E105" s="52">
        <v>0</v>
      </c>
      <c r="F105" s="53">
        <v>0</v>
      </c>
      <c r="G105" s="54">
        <v>0</v>
      </c>
      <c r="H105" s="54">
        <v>0</v>
      </c>
      <c r="I105" s="55"/>
      <c r="J105" s="56">
        <f t="shared" si="40"/>
        <v>0</v>
      </c>
      <c r="K105" s="58"/>
      <c r="M105" s="51">
        <f>+C105</f>
        <v>0</v>
      </c>
      <c r="N105" s="52">
        <f>+D105+E105</f>
        <v>0</v>
      </c>
      <c r="O105" s="81">
        <f t="shared" si="41"/>
        <v>0</v>
      </c>
      <c r="P105" s="54">
        <f t="shared" si="42"/>
        <v>0</v>
      </c>
      <c r="Q105" s="82">
        <f t="shared" si="43"/>
        <v>0</v>
      </c>
    </row>
    <row r="106" spans="1:17" ht="12.75">
      <c r="A106" s="46" t="str">
        <f t="shared" si="39"/>
        <v>B1 Résineux à feuillus</v>
      </c>
      <c r="B106" s="46" t="str">
        <f t="shared" si="39"/>
        <v>R_F</v>
      </c>
      <c r="C106" s="60">
        <v>36900</v>
      </c>
      <c r="D106" s="52">
        <v>1600</v>
      </c>
      <c r="E106" s="52">
        <v>300</v>
      </c>
      <c r="F106" s="53">
        <v>0</v>
      </c>
      <c r="G106" s="54">
        <v>0</v>
      </c>
      <c r="H106" s="54">
        <v>1900</v>
      </c>
      <c r="I106" s="55"/>
      <c r="J106" s="56">
        <f t="shared" si="40"/>
        <v>40700</v>
      </c>
      <c r="K106" s="58"/>
      <c r="M106" s="51"/>
      <c r="N106" s="52">
        <f>+D106+E106+C106</f>
        <v>38800</v>
      </c>
      <c r="O106" s="81">
        <f t="shared" si="41"/>
        <v>0</v>
      </c>
      <c r="P106" s="54">
        <f t="shared" si="42"/>
        <v>1900</v>
      </c>
      <c r="Q106" s="82">
        <f t="shared" si="43"/>
        <v>40700</v>
      </c>
    </row>
    <row r="107" spans="1:17" ht="12.75">
      <c r="A107" s="46" t="str">
        <f t="shared" si="39"/>
        <v>B2Peupleraies à résineux</v>
      </c>
      <c r="B107" s="46" t="str">
        <f t="shared" si="39"/>
        <v>PEU_R</v>
      </c>
      <c r="C107" s="60">
        <v>3600</v>
      </c>
      <c r="D107" s="52">
        <v>3500</v>
      </c>
      <c r="E107" s="52">
        <v>900</v>
      </c>
      <c r="F107" s="53">
        <v>0</v>
      </c>
      <c r="G107" s="54">
        <v>0</v>
      </c>
      <c r="H107" s="54">
        <v>300</v>
      </c>
      <c r="I107" s="55"/>
      <c r="J107" s="56">
        <f t="shared" si="40"/>
        <v>8300</v>
      </c>
      <c r="K107" s="58"/>
      <c r="M107" s="86"/>
      <c r="N107" s="52">
        <f>+D107+E107+C107</f>
        <v>8000</v>
      </c>
      <c r="O107" s="81">
        <f t="shared" si="41"/>
        <v>0</v>
      </c>
      <c r="P107" s="54">
        <f t="shared" si="42"/>
        <v>300</v>
      </c>
      <c r="Q107" s="82">
        <f t="shared" si="43"/>
        <v>8300</v>
      </c>
    </row>
    <row r="108" spans="1:17" ht="12.75">
      <c r="A108" s="46" t="str">
        <f t="shared" si="39"/>
        <v>B3 Bétulaies blanches à résineux</v>
      </c>
      <c r="B108" s="46" t="str">
        <f t="shared" si="39"/>
        <v>BOP_R</v>
      </c>
      <c r="C108" s="60">
        <v>0</v>
      </c>
      <c r="D108" s="52">
        <v>0</v>
      </c>
      <c r="E108" s="52">
        <v>0</v>
      </c>
      <c r="F108" s="53">
        <v>0</v>
      </c>
      <c r="G108" s="54">
        <v>0</v>
      </c>
      <c r="H108" s="54">
        <v>0</v>
      </c>
      <c r="I108" s="55"/>
      <c r="J108" s="56">
        <f t="shared" si="40"/>
        <v>0</v>
      </c>
      <c r="K108" s="58"/>
      <c r="M108" s="86"/>
      <c r="N108" s="52">
        <f>+D108+E108+C108</f>
        <v>0</v>
      </c>
      <c r="O108" s="81">
        <f t="shared" si="41"/>
        <v>0</v>
      </c>
      <c r="P108" s="54">
        <f t="shared" si="42"/>
        <v>0</v>
      </c>
      <c r="Q108" s="82">
        <f t="shared" si="43"/>
        <v>0</v>
      </c>
    </row>
    <row r="109" spans="1:17" ht="12.75">
      <c r="A109" s="46" t="str">
        <f t="shared" si="39"/>
        <v>B4 Peupleraies</v>
      </c>
      <c r="B109" s="46" t="str">
        <f t="shared" si="39"/>
        <v>PEU</v>
      </c>
      <c r="C109" s="60">
        <v>0</v>
      </c>
      <c r="D109" s="52">
        <v>200</v>
      </c>
      <c r="E109" s="52">
        <v>100</v>
      </c>
      <c r="F109" s="53">
        <v>0</v>
      </c>
      <c r="G109" s="54">
        <v>0</v>
      </c>
      <c r="H109" s="54">
        <v>100</v>
      </c>
      <c r="I109" s="55"/>
      <c r="J109" s="56">
        <f t="shared" si="40"/>
        <v>400</v>
      </c>
      <c r="K109" s="58"/>
      <c r="M109" s="86"/>
      <c r="N109" s="52">
        <f>+D109+E109+C109</f>
        <v>300</v>
      </c>
      <c r="O109" s="81">
        <f t="shared" si="41"/>
        <v>0</v>
      </c>
      <c r="P109" s="54">
        <f t="shared" si="42"/>
        <v>100</v>
      </c>
      <c r="Q109" s="82">
        <f t="shared" si="43"/>
        <v>400</v>
      </c>
    </row>
    <row r="110" spans="1:17" ht="12.75">
      <c r="A110" s="46" t="str">
        <f t="shared" si="39"/>
        <v>B5 Bétulaies blanches</v>
      </c>
      <c r="B110" s="46" t="str">
        <f t="shared" si="39"/>
        <v>BOP</v>
      </c>
      <c r="C110" s="60">
        <v>0</v>
      </c>
      <c r="D110" s="52">
        <v>0</v>
      </c>
      <c r="E110" s="52">
        <v>0</v>
      </c>
      <c r="F110" s="53">
        <v>0</v>
      </c>
      <c r="G110" s="54">
        <v>0</v>
      </c>
      <c r="H110" s="54">
        <v>0</v>
      </c>
      <c r="I110" s="55"/>
      <c r="J110" s="56">
        <f t="shared" si="40"/>
        <v>0</v>
      </c>
      <c r="K110" s="58"/>
      <c r="M110" s="86"/>
      <c r="N110" s="52">
        <f>+C110+D110+E110</f>
        <v>0</v>
      </c>
      <c r="O110" s="81">
        <f t="shared" si="41"/>
        <v>0</v>
      </c>
      <c r="P110" s="54">
        <f>+G111+H111</f>
        <v>0</v>
      </c>
      <c r="Q110" s="82">
        <f t="shared" si="43"/>
        <v>0</v>
      </c>
    </row>
    <row r="111" spans="1:17" ht="12.75">
      <c r="A111" s="46" t="str">
        <f t="shared" si="39"/>
        <v>C1 Cédrières</v>
      </c>
      <c r="B111" s="46" t="str">
        <f t="shared" si="39"/>
        <v>THO</v>
      </c>
      <c r="C111" s="61">
        <v>0</v>
      </c>
      <c r="D111" s="53">
        <v>0</v>
      </c>
      <c r="E111" s="53">
        <v>0</v>
      </c>
      <c r="F111" s="53">
        <v>0</v>
      </c>
      <c r="G111" s="54">
        <v>0</v>
      </c>
      <c r="H111" s="54">
        <v>0</v>
      </c>
      <c r="I111" s="55"/>
      <c r="J111" s="56">
        <f t="shared" si="40"/>
        <v>0</v>
      </c>
      <c r="K111" s="58"/>
      <c r="M111" s="86"/>
      <c r="N111" s="52"/>
      <c r="O111" s="81">
        <f>+C111+D111+E111+F111</f>
        <v>0</v>
      </c>
      <c r="P111" s="54">
        <f>+G111+H111</f>
        <v>0</v>
      </c>
      <c r="Q111" s="82">
        <f t="shared" si="43"/>
        <v>0</v>
      </c>
    </row>
    <row r="112" spans="1:17" ht="12.75">
      <c r="A112" s="46" t="str">
        <f t="shared" si="39"/>
        <v>D1 Érablières rouges</v>
      </c>
      <c r="B112" s="46" t="str">
        <f t="shared" si="39"/>
        <v>ERO</v>
      </c>
      <c r="C112" s="62">
        <v>3000</v>
      </c>
      <c r="D112" s="54">
        <v>0</v>
      </c>
      <c r="E112" s="54">
        <v>100</v>
      </c>
      <c r="F112" s="54">
        <v>0</v>
      </c>
      <c r="G112" s="54">
        <v>0</v>
      </c>
      <c r="H112" s="54">
        <v>400</v>
      </c>
      <c r="I112" s="55"/>
      <c r="J112" s="56">
        <f t="shared" si="40"/>
        <v>3500</v>
      </c>
      <c r="K112" s="58"/>
      <c r="M112" s="86"/>
      <c r="N112" s="89"/>
      <c r="O112" s="81"/>
      <c r="P112" s="54">
        <f>+C112+D112+E112+F112+G112+H112</f>
        <v>3500</v>
      </c>
      <c r="Q112" s="100">
        <f t="shared" si="43"/>
        <v>3500</v>
      </c>
    </row>
    <row r="113" spans="1:17" ht="12.75">
      <c r="A113" s="46" t="str">
        <f t="shared" si="39"/>
        <v>Pinèdes grises</v>
      </c>
      <c r="B113" s="46" t="str">
        <f t="shared" si="39"/>
        <v>PIG</v>
      </c>
      <c r="C113" s="62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5"/>
      <c r="J113" s="56">
        <f t="shared" si="40"/>
        <v>0</v>
      </c>
      <c r="K113" s="58"/>
      <c r="M113" s="86"/>
      <c r="N113" s="89"/>
      <c r="O113" s="81"/>
      <c r="P113" s="54">
        <f>+C113+D113+E113+F113+G113+H113</f>
        <v>0</v>
      </c>
      <c r="Q113" s="100"/>
    </row>
    <row r="114" spans="1:17" ht="12.75">
      <c r="A114" s="46"/>
      <c r="B114" s="46"/>
      <c r="C114" s="63"/>
      <c r="D114" s="55"/>
      <c r="E114" s="55"/>
      <c r="F114" s="55"/>
      <c r="G114" s="55"/>
      <c r="H114" s="55"/>
      <c r="I114" s="55"/>
      <c r="J114" s="56">
        <f t="shared" si="40"/>
        <v>0</v>
      </c>
      <c r="K114" s="58"/>
      <c r="M114" s="86"/>
      <c r="N114" s="89"/>
      <c r="O114" s="92"/>
      <c r="P114" s="95"/>
      <c r="Q114" s="100"/>
    </row>
    <row r="115" spans="1:17" ht="12.75">
      <c r="A115" s="46"/>
      <c r="B115" s="46"/>
      <c r="C115" s="63"/>
      <c r="D115" s="55"/>
      <c r="E115" s="55"/>
      <c r="F115" s="55"/>
      <c r="G115" s="55"/>
      <c r="H115" s="55"/>
      <c r="I115" s="55"/>
      <c r="J115" s="56">
        <f t="shared" si="40"/>
        <v>0</v>
      </c>
      <c r="K115" s="58"/>
      <c r="M115" s="86"/>
      <c r="N115" s="89"/>
      <c r="O115" s="92"/>
      <c r="P115" s="95"/>
      <c r="Q115" s="100"/>
    </row>
    <row r="116" spans="1:17" ht="13.5" thickBot="1">
      <c r="A116" s="64"/>
      <c r="B116" s="65"/>
      <c r="C116" s="66">
        <f aca="true" t="shared" si="44" ref="C116:I116">SUM(C102:C115)</f>
        <v>60200</v>
      </c>
      <c r="D116" s="66">
        <f t="shared" si="44"/>
        <v>11800</v>
      </c>
      <c r="E116" s="66">
        <f t="shared" si="44"/>
        <v>2000</v>
      </c>
      <c r="F116" s="66">
        <f t="shared" si="44"/>
        <v>500</v>
      </c>
      <c r="G116" s="66">
        <f t="shared" si="44"/>
        <v>0</v>
      </c>
      <c r="H116" s="66">
        <f t="shared" si="44"/>
        <v>4100</v>
      </c>
      <c r="I116" s="66">
        <f t="shared" si="44"/>
        <v>0</v>
      </c>
      <c r="J116" s="67">
        <f t="shared" si="40"/>
        <v>78600</v>
      </c>
      <c r="K116" s="68"/>
      <c r="M116" s="86">
        <f>SUM(M102:M115)</f>
        <v>16700</v>
      </c>
      <c r="N116" s="89">
        <f>SUM(N102:N115)</f>
        <v>54200</v>
      </c>
      <c r="O116" s="92">
        <f>SUM(O102:O115)</f>
        <v>500</v>
      </c>
      <c r="P116" s="95">
        <f>SUM(P102:P115)</f>
        <v>7200</v>
      </c>
      <c r="Q116" s="82">
        <f>SUM(Q102:Q115)</f>
        <v>78600</v>
      </c>
    </row>
    <row r="117" spans="1:11" ht="12.75">
      <c r="A117" s="35"/>
      <c r="B117" s="36"/>
      <c r="C117" s="102" t="s">
        <v>48</v>
      </c>
      <c r="D117" s="103"/>
      <c r="E117" s="103"/>
      <c r="F117" s="103"/>
      <c r="G117" s="103"/>
      <c r="H117" s="103"/>
      <c r="I117" s="104"/>
      <c r="J117" s="70" t="s">
        <v>14</v>
      </c>
      <c r="K117" s="71"/>
    </row>
    <row r="118" spans="1:11" ht="12.75" customHeight="1">
      <c r="A118" s="72" t="s">
        <v>25</v>
      </c>
      <c r="B118" s="41" t="s">
        <v>23</v>
      </c>
      <c r="C118" s="101" t="str">
        <f aca="true" t="shared" si="45" ref="C118:H118">+C4</f>
        <v>Sans contrainte</v>
      </c>
      <c r="D118" s="101" t="str">
        <f t="shared" si="45"/>
        <v>Territoires fauniques structurés</v>
      </c>
      <c r="E118" s="101" t="str">
        <f t="shared" si="45"/>
        <v>Paysage</v>
      </c>
      <c r="F118" s="101" t="str">
        <f t="shared" si="45"/>
        <v>Autres</v>
      </c>
      <c r="G118" s="101" t="str">
        <f t="shared" si="45"/>
        <v>Peuplements orphelins</v>
      </c>
      <c r="H118" s="101" t="str">
        <f t="shared" si="45"/>
        <v>Pentes fortes</v>
      </c>
      <c r="I118" s="101"/>
      <c r="J118" s="41"/>
      <c r="K118" s="73"/>
    </row>
    <row r="119" spans="1:13" ht="12.75">
      <c r="A119" s="72"/>
      <c r="B119" s="41"/>
      <c r="C119" s="101"/>
      <c r="D119" s="101"/>
      <c r="E119" s="101"/>
      <c r="F119" s="101"/>
      <c r="G119" s="101"/>
      <c r="H119" s="101"/>
      <c r="I119" s="101"/>
      <c r="J119" s="41"/>
      <c r="K119" s="73"/>
      <c r="M119" s="3" t="s">
        <v>37</v>
      </c>
    </row>
    <row r="120" spans="1:17" ht="24.75" customHeight="1">
      <c r="A120" s="46"/>
      <c r="B120" s="47"/>
      <c r="C120" s="49" t="str">
        <f aca="true" t="shared" si="46" ref="C120:H120">+C6</f>
        <v>(FORP)</v>
      </c>
      <c r="D120" s="49" t="str">
        <f t="shared" si="46"/>
        <v>(PADE, ZEC, REFA, AUTF)</v>
      </c>
      <c r="E120" s="49" t="str">
        <f t="shared" si="46"/>
        <v>(ENV)</v>
      </c>
      <c r="F120" s="49" t="str">
        <f t="shared" si="46"/>
        <v>(SFIA, AUT, IP25, VREC)</v>
      </c>
      <c r="G120" s="49" t="str">
        <f t="shared" si="46"/>
        <v>(ORPH, FRES,ENCL, IM25)</v>
      </c>
      <c r="H120" s="49" t="str">
        <f t="shared" si="46"/>
        <v>(PEEC)</v>
      </c>
      <c r="I120" s="49"/>
      <c r="J120" s="49"/>
      <c r="K120" s="50"/>
      <c r="M120" s="74" t="s">
        <v>27</v>
      </c>
      <c r="N120" s="74" t="s">
        <v>28</v>
      </c>
      <c r="O120" s="74" t="s">
        <v>29</v>
      </c>
      <c r="P120" s="74" t="s">
        <v>30</v>
      </c>
      <c r="Q120" s="74" t="s">
        <v>14</v>
      </c>
    </row>
    <row r="121" spans="1:17" ht="12.75">
      <c r="A121" s="46" t="str">
        <f aca="true" t="shared" si="47" ref="A121:B132">+A7</f>
        <v>A1 Pessières</v>
      </c>
      <c r="B121" s="46" t="str">
        <f t="shared" si="47"/>
        <v>EPX</v>
      </c>
      <c r="C121" s="51">
        <v>0</v>
      </c>
      <c r="D121" s="52">
        <v>0</v>
      </c>
      <c r="E121" s="52">
        <v>0</v>
      </c>
      <c r="F121" s="53">
        <v>0</v>
      </c>
      <c r="G121" s="54">
        <v>0</v>
      </c>
      <c r="H121" s="54">
        <v>0</v>
      </c>
      <c r="I121" s="55"/>
      <c r="J121" s="56">
        <f aca="true" t="shared" si="48" ref="J121:J135">SUM(C121:I121)</f>
        <v>0</v>
      </c>
      <c r="K121" s="57">
        <f>SUM(J121:J134)</f>
        <v>3200</v>
      </c>
      <c r="M121" s="51">
        <f>+C121</f>
        <v>0</v>
      </c>
      <c r="N121" s="52">
        <f>+D121+E121</f>
        <v>0</v>
      </c>
      <c r="O121" s="81">
        <f aca="true" t="shared" si="49" ref="O121:O129">+F121</f>
        <v>0</v>
      </c>
      <c r="P121" s="54">
        <f aca="true" t="shared" si="50" ref="P121:P128">+G121+H121</f>
        <v>0</v>
      </c>
      <c r="Q121" s="82">
        <f aca="true" t="shared" si="51" ref="Q121:Q131">SUM(M121:P121)</f>
        <v>0</v>
      </c>
    </row>
    <row r="122" spans="1:17" ht="12.75">
      <c r="A122" s="46" t="str">
        <f t="shared" si="47"/>
        <v>A2 Sapinières</v>
      </c>
      <c r="B122" s="46" t="str">
        <f t="shared" si="47"/>
        <v>SAB</v>
      </c>
      <c r="C122" s="51">
        <v>400</v>
      </c>
      <c r="D122" s="52">
        <v>0</v>
      </c>
      <c r="E122" s="52">
        <v>0</v>
      </c>
      <c r="F122" s="53">
        <v>0</v>
      </c>
      <c r="G122" s="54">
        <v>0</v>
      </c>
      <c r="H122" s="54">
        <v>0</v>
      </c>
      <c r="I122" s="55"/>
      <c r="J122" s="56">
        <f t="shared" si="48"/>
        <v>400</v>
      </c>
      <c r="K122" s="58"/>
      <c r="M122" s="51">
        <f>+C122</f>
        <v>400</v>
      </c>
      <c r="N122" s="52">
        <f>+D122+E122</f>
        <v>0</v>
      </c>
      <c r="O122" s="81">
        <f t="shared" si="49"/>
        <v>0</v>
      </c>
      <c r="P122" s="54">
        <f t="shared" si="50"/>
        <v>0</v>
      </c>
      <c r="Q122" s="82">
        <f t="shared" si="51"/>
        <v>400</v>
      </c>
    </row>
    <row r="123" spans="1:17" ht="12.75">
      <c r="A123" s="46" t="str">
        <f t="shared" si="47"/>
        <v>A3 Feuillus tolérants</v>
      </c>
      <c r="B123" s="46" t="str">
        <f t="shared" si="47"/>
        <v>FT</v>
      </c>
      <c r="C123" s="51">
        <v>600</v>
      </c>
      <c r="D123" s="52">
        <v>0</v>
      </c>
      <c r="E123" s="52">
        <v>100</v>
      </c>
      <c r="F123" s="53">
        <v>0</v>
      </c>
      <c r="G123" s="54">
        <v>0</v>
      </c>
      <c r="H123" s="54">
        <v>100</v>
      </c>
      <c r="I123" s="55"/>
      <c r="J123" s="56">
        <f t="shared" si="48"/>
        <v>800</v>
      </c>
      <c r="K123" s="58"/>
      <c r="M123" s="51">
        <f>+C123</f>
        <v>600</v>
      </c>
      <c r="N123" s="52">
        <f>+D123+E123</f>
        <v>100</v>
      </c>
      <c r="O123" s="81">
        <f t="shared" si="49"/>
        <v>0</v>
      </c>
      <c r="P123" s="54">
        <f t="shared" si="50"/>
        <v>100</v>
      </c>
      <c r="Q123" s="82">
        <f t="shared" si="51"/>
        <v>800</v>
      </c>
    </row>
    <row r="124" spans="1:17" ht="12.75">
      <c r="A124" s="46" t="str">
        <f t="shared" si="47"/>
        <v>A4 Feuillus tolérants à résineux</v>
      </c>
      <c r="B124" s="46" t="str">
        <f t="shared" si="47"/>
        <v>FT_R</v>
      </c>
      <c r="C124" s="59">
        <v>0</v>
      </c>
      <c r="D124" s="52">
        <v>0</v>
      </c>
      <c r="E124" s="52">
        <v>0</v>
      </c>
      <c r="F124" s="53">
        <v>0</v>
      </c>
      <c r="G124" s="54">
        <v>0</v>
      </c>
      <c r="H124" s="54">
        <v>0</v>
      </c>
      <c r="I124" s="55"/>
      <c r="J124" s="56">
        <f t="shared" si="48"/>
        <v>0</v>
      </c>
      <c r="K124" s="58"/>
      <c r="M124" s="51">
        <f>+C124</f>
        <v>0</v>
      </c>
      <c r="N124" s="52">
        <f>+D124+E124</f>
        <v>0</v>
      </c>
      <c r="O124" s="81">
        <f t="shared" si="49"/>
        <v>0</v>
      </c>
      <c r="P124" s="54">
        <f t="shared" si="50"/>
        <v>0</v>
      </c>
      <c r="Q124" s="82">
        <f t="shared" si="51"/>
        <v>0</v>
      </c>
    </row>
    <row r="125" spans="1:17" ht="12.75">
      <c r="A125" s="46" t="str">
        <f t="shared" si="47"/>
        <v>B1 Résineux à feuillus</v>
      </c>
      <c r="B125" s="46" t="str">
        <f t="shared" si="47"/>
        <v>R_F</v>
      </c>
      <c r="C125" s="60">
        <v>1500</v>
      </c>
      <c r="D125" s="52">
        <v>0</v>
      </c>
      <c r="E125" s="52">
        <v>0</v>
      </c>
      <c r="F125" s="53">
        <v>0</v>
      </c>
      <c r="G125" s="54">
        <v>0</v>
      </c>
      <c r="H125" s="54">
        <v>100</v>
      </c>
      <c r="I125" s="55"/>
      <c r="J125" s="56">
        <f t="shared" si="48"/>
        <v>1600</v>
      </c>
      <c r="K125" s="58"/>
      <c r="M125" s="51"/>
      <c r="N125" s="52">
        <f>+D125+E125+C125</f>
        <v>1500</v>
      </c>
      <c r="O125" s="81">
        <f t="shared" si="49"/>
        <v>0</v>
      </c>
      <c r="P125" s="54">
        <f t="shared" si="50"/>
        <v>100</v>
      </c>
      <c r="Q125" s="82">
        <f t="shared" si="51"/>
        <v>1600</v>
      </c>
    </row>
    <row r="126" spans="1:17" ht="12.75">
      <c r="A126" s="46" t="str">
        <f t="shared" si="47"/>
        <v>B2Peupleraies à résineux</v>
      </c>
      <c r="B126" s="46" t="str">
        <f t="shared" si="47"/>
        <v>PEU_R</v>
      </c>
      <c r="C126" s="60">
        <v>100</v>
      </c>
      <c r="D126" s="52">
        <v>0</v>
      </c>
      <c r="E126" s="52">
        <v>0</v>
      </c>
      <c r="F126" s="53">
        <v>0</v>
      </c>
      <c r="G126" s="54">
        <v>0</v>
      </c>
      <c r="H126" s="54">
        <v>0</v>
      </c>
      <c r="I126" s="55"/>
      <c r="J126" s="56">
        <f t="shared" si="48"/>
        <v>100</v>
      </c>
      <c r="K126" s="58"/>
      <c r="M126" s="86"/>
      <c r="N126" s="52">
        <f>+D126+E126+C126</f>
        <v>100</v>
      </c>
      <c r="O126" s="81">
        <f t="shared" si="49"/>
        <v>0</v>
      </c>
      <c r="P126" s="54">
        <f t="shared" si="50"/>
        <v>0</v>
      </c>
      <c r="Q126" s="82">
        <f t="shared" si="51"/>
        <v>100</v>
      </c>
    </row>
    <row r="127" spans="1:17" ht="12.75">
      <c r="A127" s="46" t="str">
        <f t="shared" si="47"/>
        <v>B3 Bétulaies blanches à résineux</v>
      </c>
      <c r="B127" s="46" t="str">
        <f t="shared" si="47"/>
        <v>BOP_R</v>
      </c>
      <c r="C127" s="60">
        <v>0</v>
      </c>
      <c r="D127" s="52">
        <v>0</v>
      </c>
      <c r="E127" s="52">
        <v>0</v>
      </c>
      <c r="F127" s="53">
        <v>0</v>
      </c>
      <c r="G127" s="54">
        <v>0</v>
      </c>
      <c r="H127" s="54">
        <v>0</v>
      </c>
      <c r="I127" s="55"/>
      <c r="J127" s="56">
        <f t="shared" si="48"/>
        <v>0</v>
      </c>
      <c r="K127" s="58"/>
      <c r="M127" s="86"/>
      <c r="N127" s="52">
        <f>+D127+E127+C127</f>
        <v>0</v>
      </c>
      <c r="O127" s="81">
        <f t="shared" si="49"/>
        <v>0</v>
      </c>
      <c r="P127" s="54">
        <f t="shared" si="50"/>
        <v>0</v>
      </c>
      <c r="Q127" s="82">
        <f t="shared" si="51"/>
        <v>0</v>
      </c>
    </row>
    <row r="128" spans="1:17" ht="12.75">
      <c r="A128" s="46" t="str">
        <f t="shared" si="47"/>
        <v>B4 Peupleraies</v>
      </c>
      <c r="B128" s="46" t="str">
        <f t="shared" si="47"/>
        <v>PEU</v>
      </c>
      <c r="C128" s="60">
        <v>0</v>
      </c>
      <c r="D128" s="52">
        <v>0</v>
      </c>
      <c r="E128" s="52">
        <v>0</v>
      </c>
      <c r="F128" s="53">
        <v>0</v>
      </c>
      <c r="G128" s="54">
        <v>0</v>
      </c>
      <c r="H128" s="54">
        <v>0</v>
      </c>
      <c r="I128" s="55"/>
      <c r="J128" s="56">
        <f t="shared" si="48"/>
        <v>0</v>
      </c>
      <c r="K128" s="58"/>
      <c r="M128" s="86"/>
      <c r="N128" s="52">
        <f>+D128+E128+C128</f>
        <v>0</v>
      </c>
      <c r="O128" s="81">
        <f t="shared" si="49"/>
        <v>0</v>
      </c>
      <c r="P128" s="54">
        <f t="shared" si="50"/>
        <v>0</v>
      </c>
      <c r="Q128" s="82">
        <f t="shared" si="51"/>
        <v>0</v>
      </c>
    </row>
    <row r="129" spans="1:17" ht="12.75">
      <c r="A129" s="46" t="str">
        <f t="shared" si="47"/>
        <v>B5 Bétulaies blanches</v>
      </c>
      <c r="B129" s="46" t="str">
        <f t="shared" si="47"/>
        <v>BOP</v>
      </c>
      <c r="C129" s="60">
        <v>0</v>
      </c>
      <c r="D129" s="52">
        <v>0</v>
      </c>
      <c r="E129" s="52">
        <v>0</v>
      </c>
      <c r="F129" s="53">
        <v>0</v>
      </c>
      <c r="G129" s="54">
        <v>0</v>
      </c>
      <c r="H129" s="54">
        <v>0</v>
      </c>
      <c r="I129" s="55"/>
      <c r="J129" s="56">
        <f t="shared" si="48"/>
        <v>0</v>
      </c>
      <c r="K129" s="58"/>
      <c r="M129" s="86"/>
      <c r="N129" s="52">
        <f>+C129+D129+E129</f>
        <v>0</v>
      </c>
      <c r="O129" s="81">
        <f t="shared" si="49"/>
        <v>0</v>
      </c>
      <c r="P129" s="54">
        <f>+G130+H130</f>
        <v>0</v>
      </c>
      <c r="Q129" s="82">
        <f t="shared" si="51"/>
        <v>0</v>
      </c>
    </row>
    <row r="130" spans="1:17" ht="12.75">
      <c r="A130" s="46" t="str">
        <f t="shared" si="47"/>
        <v>C1 Cédrières</v>
      </c>
      <c r="B130" s="46" t="str">
        <f t="shared" si="47"/>
        <v>THO</v>
      </c>
      <c r="C130" s="61">
        <v>0</v>
      </c>
      <c r="D130" s="53">
        <v>0</v>
      </c>
      <c r="E130" s="53">
        <v>0</v>
      </c>
      <c r="F130" s="53">
        <v>0</v>
      </c>
      <c r="G130" s="54">
        <v>0</v>
      </c>
      <c r="H130" s="54">
        <v>0</v>
      </c>
      <c r="I130" s="55"/>
      <c r="J130" s="56">
        <f t="shared" si="48"/>
        <v>0</v>
      </c>
      <c r="K130" s="58"/>
      <c r="M130" s="86"/>
      <c r="N130" s="52"/>
      <c r="O130" s="81">
        <f>+C130+D130+E130+F130</f>
        <v>0</v>
      </c>
      <c r="P130" s="54">
        <f>+G130+H130</f>
        <v>0</v>
      </c>
      <c r="Q130" s="82">
        <f t="shared" si="51"/>
        <v>0</v>
      </c>
    </row>
    <row r="131" spans="1:17" ht="12.75">
      <c r="A131" s="46" t="str">
        <f t="shared" si="47"/>
        <v>D1 Érablières rouges</v>
      </c>
      <c r="B131" s="46" t="str">
        <f t="shared" si="47"/>
        <v>ERO</v>
      </c>
      <c r="C131" s="62">
        <v>300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5"/>
      <c r="J131" s="56">
        <f t="shared" si="48"/>
        <v>300</v>
      </c>
      <c r="K131" s="58"/>
      <c r="M131" s="86"/>
      <c r="N131" s="89"/>
      <c r="O131" s="81"/>
      <c r="P131" s="54">
        <f>+C131+D131+E131+F131+G131+H131</f>
        <v>300</v>
      </c>
      <c r="Q131" s="100">
        <f t="shared" si="51"/>
        <v>300</v>
      </c>
    </row>
    <row r="132" spans="1:17" ht="12.75">
      <c r="A132" s="46" t="str">
        <f t="shared" si="47"/>
        <v>Pinèdes grises</v>
      </c>
      <c r="B132" s="46" t="str">
        <f t="shared" si="47"/>
        <v>PIG</v>
      </c>
      <c r="C132" s="62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5"/>
      <c r="J132" s="56">
        <f t="shared" si="48"/>
        <v>0</v>
      </c>
      <c r="K132" s="58"/>
      <c r="M132" s="86"/>
      <c r="N132" s="89"/>
      <c r="O132" s="81"/>
      <c r="P132" s="54">
        <f>+C132+D132+E132+F132+G132+H132</f>
        <v>0</v>
      </c>
      <c r="Q132" s="100"/>
    </row>
    <row r="133" spans="1:17" ht="12.75">
      <c r="A133" s="46"/>
      <c r="B133" s="46"/>
      <c r="C133" s="63"/>
      <c r="D133" s="55"/>
      <c r="E133" s="55"/>
      <c r="F133" s="55"/>
      <c r="G133" s="55"/>
      <c r="H133" s="55"/>
      <c r="I133" s="55"/>
      <c r="J133" s="56">
        <f t="shared" si="48"/>
        <v>0</v>
      </c>
      <c r="K133" s="58"/>
      <c r="M133" s="86"/>
      <c r="N133" s="89"/>
      <c r="O133" s="92"/>
      <c r="P133" s="95"/>
      <c r="Q133" s="100"/>
    </row>
    <row r="134" spans="1:17" ht="12.75">
      <c r="A134" s="46"/>
      <c r="B134" s="46"/>
      <c r="C134" s="63"/>
      <c r="D134" s="55"/>
      <c r="E134" s="55"/>
      <c r="F134" s="55"/>
      <c r="G134" s="55"/>
      <c r="H134" s="55"/>
      <c r="I134" s="55"/>
      <c r="J134" s="56">
        <f t="shared" si="48"/>
        <v>0</v>
      </c>
      <c r="K134" s="58"/>
      <c r="M134" s="86"/>
      <c r="N134" s="89"/>
      <c r="O134" s="92"/>
      <c r="P134" s="95"/>
      <c r="Q134" s="100"/>
    </row>
    <row r="135" spans="1:17" ht="13.5" thickBot="1">
      <c r="A135" s="64"/>
      <c r="B135" s="65"/>
      <c r="C135" s="66">
        <f aca="true" t="shared" si="52" ref="C135:I135">SUM(C121:C134)</f>
        <v>2900</v>
      </c>
      <c r="D135" s="66">
        <f t="shared" si="52"/>
        <v>0</v>
      </c>
      <c r="E135" s="66">
        <f t="shared" si="52"/>
        <v>100</v>
      </c>
      <c r="F135" s="66">
        <f t="shared" si="52"/>
        <v>0</v>
      </c>
      <c r="G135" s="66">
        <f t="shared" si="52"/>
        <v>0</v>
      </c>
      <c r="H135" s="66">
        <f t="shared" si="52"/>
        <v>200</v>
      </c>
      <c r="I135" s="66">
        <f t="shared" si="52"/>
        <v>0</v>
      </c>
      <c r="J135" s="67">
        <f t="shared" si="48"/>
        <v>3200</v>
      </c>
      <c r="K135" s="68"/>
      <c r="M135" s="86">
        <f>SUM(M121:M134)</f>
        <v>1000</v>
      </c>
      <c r="N135" s="89">
        <f>SUM(N121:N134)</f>
        <v>1700</v>
      </c>
      <c r="O135" s="92">
        <f>SUM(O121:O134)</f>
        <v>0</v>
      </c>
      <c r="P135" s="95">
        <f>SUM(P121:P134)</f>
        <v>500</v>
      </c>
      <c r="Q135" s="82">
        <f>SUM(Q121:Q134)</f>
        <v>3200</v>
      </c>
    </row>
    <row r="136" spans="1:11" ht="12.75">
      <c r="A136" s="35"/>
      <c r="B136" s="36"/>
      <c r="C136" s="37" t="s">
        <v>49</v>
      </c>
      <c r="D136" s="37"/>
      <c r="E136" s="37"/>
      <c r="F136" s="37"/>
      <c r="G136" s="37"/>
      <c r="H136" s="37"/>
      <c r="I136" s="37"/>
      <c r="J136" s="70" t="s">
        <v>14</v>
      </c>
      <c r="K136" s="71"/>
    </row>
    <row r="137" spans="1:11" ht="12.75" customHeight="1">
      <c r="A137" s="72" t="s">
        <v>25</v>
      </c>
      <c r="B137" s="41" t="s">
        <v>23</v>
      </c>
      <c r="C137" s="101" t="str">
        <f aca="true" t="shared" si="53" ref="C137:H137">+C4</f>
        <v>Sans contrainte</v>
      </c>
      <c r="D137" s="101" t="str">
        <f t="shared" si="53"/>
        <v>Territoires fauniques structurés</v>
      </c>
      <c r="E137" s="101" t="str">
        <f t="shared" si="53"/>
        <v>Paysage</v>
      </c>
      <c r="F137" s="101" t="str">
        <f t="shared" si="53"/>
        <v>Autres</v>
      </c>
      <c r="G137" s="101" t="str">
        <f t="shared" si="53"/>
        <v>Peuplements orphelins</v>
      </c>
      <c r="H137" s="101" t="str">
        <f t="shared" si="53"/>
        <v>Pentes fortes</v>
      </c>
      <c r="I137" s="101"/>
      <c r="J137" s="41"/>
      <c r="K137" s="73"/>
    </row>
    <row r="138" spans="1:13" ht="12.75">
      <c r="A138" s="72"/>
      <c r="B138" s="41"/>
      <c r="C138" s="101"/>
      <c r="D138" s="101"/>
      <c r="E138" s="101"/>
      <c r="F138" s="101"/>
      <c r="G138" s="101"/>
      <c r="H138" s="101"/>
      <c r="I138" s="101"/>
      <c r="J138" s="41"/>
      <c r="K138" s="73"/>
      <c r="M138" s="3" t="s">
        <v>38</v>
      </c>
    </row>
    <row r="139" spans="1:17" ht="23.25" customHeight="1">
      <c r="A139" s="46"/>
      <c r="B139" s="47"/>
      <c r="C139" s="49" t="str">
        <f aca="true" t="shared" si="54" ref="C139:H139">+C6</f>
        <v>(FORP)</v>
      </c>
      <c r="D139" s="49" t="str">
        <f t="shared" si="54"/>
        <v>(PADE, ZEC, REFA, AUTF)</v>
      </c>
      <c r="E139" s="49" t="str">
        <f t="shared" si="54"/>
        <v>(ENV)</v>
      </c>
      <c r="F139" s="49" t="str">
        <f t="shared" si="54"/>
        <v>(SFIA, AUT, IP25, VREC)</v>
      </c>
      <c r="G139" s="49" t="str">
        <f t="shared" si="54"/>
        <v>(ORPH, FRES,ENCL, IM25)</v>
      </c>
      <c r="H139" s="49" t="str">
        <f t="shared" si="54"/>
        <v>(PEEC)</v>
      </c>
      <c r="I139" s="49"/>
      <c r="J139" s="49"/>
      <c r="K139" s="50"/>
      <c r="M139" s="74" t="s">
        <v>27</v>
      </c>
      <c r="N139" s="74" t="s">
        <v>28</v>
      </c>
      <c r="O139" s="74" t="s">
        <v>29</v>
      </c>
      <c r="P139" s="74" t="s">
        <v>30</v>
      </c>
      <c r="Q139" s="74" t="s">
        <v>14</v>
      </c>
    </row>
    <row r="140" spans="1:17" ht="12.75">
      <c r="A140" s="46" t="str">
        <f aca="true" t="shared" si="55" ref="A140:B151">+A7</f>
        <v>A1 Pessières</v>
      </c>
      <c r="B140" s="46" t="str">
        <f t="shared" si="55"/>
        <v>EPX</v>
      </c>
      <c r="C140" s="51">
        <v>0</v>
      </c>
      <c r="D140" s="52">
        <v>0</v>
      </c>
      <c r="E140" s="52">
        <v>0</v>
      </c>
      <c r="F140" s="53">
        <v>0</v>
      </c>
      <c r="G140" s="54">
        <v>0</v>
      </c>
      <c r="H140" s="54">
        <v>0</v>
      </c>
      <c r="I140" s="55"/>
      <c r="J140" s="56">
        <f aca="true" t="shared" si="56" ref="J140:J154">SUM(C140:I140)</f>
        <v>0</v>
      </c>
      <c r="K140" s="57">
        <f>SUM(J140:J153)</f>
        <v>8700</v>
      </c>
      <c r="M140" s="51">
        <f>+C140</f>
        <v>0</v>
      </c>
      <c r="N140" s="52">
        <f>+D140+E140</f>
        <v>0</v>
      </c>
      <c r="O140" s="81">
        <f aca="true" t="shared" si="57" ref="O140:O148">+F140</f>
        <v>0</v>
      </c>
      <c r="P140" s="54">
        <f aca="true" t="shared" si="58" ref="P140:P147">+G140+H140</f>
        <v>0</v>
      </c>
      <c r="Q140" s="82">
        <f aca="true" t="shared" si="59" ref="Q140:Q150">SUM(M140:P140)</f>
        <v>0</v>
      </c>
    </row>
    <row r="141" spans="1:17" ht="12.75">
      <c r="A141" s="46" t="str">
        <f t="shared" si="55"/>
        <v>A2 Sapinières</v>
      </c>
      <c r="B141" s="46" t="str">
        <f t="shared" si="55"/>
        <v>SAB</v>
      </c>
      <c r="C141" s="51">
        <v>500</v>
      </c>
      <c r="D141" s="52">
        <v>100</v>
      </c>
      <c r="E141" s="52">
        <v>0</v>
      </c>
      <c r="F141" s="53">
        <v>0</v>
      </c>
      <c r="G141" s="54">
        <v>0</v>
      </c>
      <c r="H141" s="54">
        <v>100</v>
      </c>
      <c r="I141" s="55"/>
      <c r="J141" s="56">
        <f t="shared" si="56"/>
        <v>700</v>
      </c>
      <c r="K141" s="58"/>
      <c r="M141" s="51">
        <f>+C141</f>
        <v>500</v>
      </c>
      <c r="N141" s="52">
        <f>+D141+E141</f>
        <v>100</v>
      </c>
      <c r="O141" s="81">
        <f t="shared" si="57"/>
        <v>0</v>
      </c>
      <c r="P141" s="54">
        <f t="shared" si="58"/>
        <v>100</v>
      </c>
      <c r="Q141" s="82">
        <f t="shared" si="59"/>
        <v>700</v>
      </c>
    </row>
    <row r="142" spans="1:17" ht="12.75">
      <c r="A142" s="46" t="str">
        <f t="shared" si="55"/>
        <v>A3 Feuillus tolérants</v>
      </c>
      <c r="B142" s="46" t="str">
        <f t="shared" si="55"/>
        <v>FT</v>
      </c>
      <c r="C142" s="51">
        <v>2800</v>
      </c>
      <c r="D142" s="52">
        <v>0</v>
      </c>
      <c r="E142" s="52">
        <v>500</v>
      </c>
      <c r="F142" s="53">
        <v>0</v>
      </c>
      <c r="G142" s="54">
        <v>0</v>
      </c>
      <c r="H142" s="54">
        <v>300</v>
      </c>
      <c r="I142" s="55"/>
      <c r="J142" s="56">
        <f t="shared" si="56"/>
        <v>3600</v>
      </c>
      <c r="K142" s="58"/>
      <c r="M142" s="51">
        <f>+C142</f>
        <v>2800</v>
      </c>
      <c r="N142" s="52">
        <f>+D142+E142</f>
        <v>500</v>
      </c>
      <c r="O142" s="81">
        <f t="shared" si="57"/>
        <v>0</v>
      </c>
      <c r="P142" s="54">
        <f t="shared" si="58"/>
        <v>300</v>
      </c>
      <c r="Q142" s="82">
        <f t="shared" si="59"/>
        <v>3600</v>
      </c>
    </row>
    <row r="143" spans="1:17" ht="12.75">
      <c r="A143" s="46" t="str">
        <f t="shared" si="55"/>
        <v>A4 Feuillus tolérants à résineux</v>
      </c>
      <c r="B143" s="46" t="str">
        <f t="shared" si="55"/>
        <v>FT_R</v>
      </c>
      <c r="C143" s="59">
        <v>0</v>
      </c>
      <c r="D143" s="52">
        <v>0</v>
      </c>
      <c r="E143" s="52">
        <v>0</v>
      </c>
      <c r="F143" s="53">
        <v>0</v>
      </c>
      <c r="G143" s="54">
        <v>0</v>
      </c>
      <c r="H143" s="54">
        <v>0</v>
      </c>
      <c r="I143" s="55"/>
      <c r="J143" s="56">
        <f t="shared" si="56"/>
        <v>0</v>
      </c>
      <c r="K143" s="58"/>
      <c r="M143" s="51">
        <f>+C143</f>
        <v>0</v>
      </c>
      <c r="N143" s="52">
        <f>+D143+E143</f>
        <v>0</v>
      </c>
      <c r="O143" s="81">
        <f t="shared" si="57"/>
        <v>0</v>
      </c>
      <c r="P143" s="54">
        <f t="shared" si="58"/>
        <v>0</v>
      </c>
      <c r="Q143" s="82">
        <f t="shared" si="59"/>
        <v>0</v>
      </c>
    </row>
    <row r="144" spans="1:17" ht="12.75">
      <c r="A144" s="46" t="str">
        <f t="shared" si="55"/>
        <v>B1 Résineux à feuillus</v>
      </c>
      <c r="B144" s="46" t="str">
        <f t="shared" si="55"/>
        <v>R_F</v>
      </c>
      <c r="C144" s="60">
        <v>2100</v>
      </c>
      <c r="D144" s="52">
        <v>0</v>
      </c>
      <c r="E144" s="52">
        <v>0</v>
      </c>
      <c r="F144" s="53">
        <v>0</v>
      </c>
      <c r="G144" s="54">
        <v>0</v>
      </c>
      <c r="H144" s="54">
        <v>100</v>
      </c>
      <c r="I144" s="55"/>
      <c r="J144" s="56">
        <f t="shared" si="56"/>
        <v>2200</v>
      </c>
      <c r="K144" s="58"/>
      <c r="M144" s="51"/>
      <c r="N144" s="52">
        <f>+D144+E144+C144</f>
        <v>2100</v>
      </c>
      <c r="O144" s="81">
        <f t="shared" si="57"/>
        <v>0</v>
      </c>
      <c r="P144" s="54">
        <f t="shared" si="58"/>
        <v>100</v>
      </c>
      <c r="Q144" s="82">
        <f t="shared" si="59"/>
        <v>2200</v>
      </c>
    </row>
    <row r="145" spans="1:17" ht="12.75">
      <c r="A145" s="46" t="str">
        <f t="shared" si="55"/>
        <v>B2Peupleraies à résineux</v>
      </c>
      <c r="B145" s="46" t="str">
        <f t="shared" si="55"/>
        <v>PEU_R</v>
      </c>
      <c r="C145" s="60">
        <v>300</v>
      </c>
      <c r="D145" s="52">
        <v>200</v>
      </c>
      <c r="E145" s="52">
        <v>100</v>
      </c>
      <c r="F145" s="53">
        <v>0</v>
      </c>
      <c r="G145" s="54">
        <v>0</v>
      </c>
      <c r="H145" s="54">
        <v>0</v>
      </c>
      <c r="I145" s="55"/>
      <c r="J145" s="56">
        <f t="shared" si="56"/>
        <v>600</v>
      </c>
      <c r="K145" s="58"/>
      <c r="M145" s="86"/>
      <c r="N145" s="52">
        <f>+D145+E145+C145</f>
        <v>600</v>
      </c>
      <c r="O145" s="81">
        <f t="shared" si="57"/>
        <v>0</v>
      </c>
      <c r="P145" s="54">
        <f t="shared" si="58"/>
        <v>0</v>
      </c>
      <c r="Q145" s="82">
        <f t="shared" si="59"/>
        <v>600</v>
      </c>
    </row>
    <row r="146" spans="1:17" ht="12.75">
      <c r="A146" s="46" t="str">
        <f t="shared" si="55"/>
        <v>B3 Bétulaies blanches à résineux</v>
      </c>
      <c r="B146" s="46" t="str">
        <f t="shared" si="55"/>
        <v>BOP_R</v>
      </c>
      <c r="C146" s="60">
        <v>0</v>
      </c>
      <c r="D146" s="52">
        <v>0</v>
      </c>
      <c r="E146" s="52">
        <v>0</v>
      </c>
      <c r="F146" s="53">
        <v>0</v>
      </c>
      <c r="G146" s="54">
        <v>0</v>
      </c>
      <c r="H146" s="54">
        <v>0</v>
      </c>
      <c r="I146" s="55"/>
      <c r="J146" s="56">
        <f t="shared" si="56"/>
        <v>0</v>
      </c>
      <c r="K146" s="58"/>
      <c r="M146" s="86"/>
      <c r="N146" s="52">
        <f>+D146+E146+C146</f>
        <v>0</v>
      </c>
      <c r="O146" s="81">
        <f t="shared" si="57"/>
        <v>0</v>
      </c>
      <c r="P146" s="54">
        <f t="shared" si="58"/>
        <v>0</v>
      </c>
      <c r="Q146" s="82">
        <f t="shared" si="59"/>
        <v>0</v>
      </c>
    </row>
    <row r="147" spans="1:17" ht="12.75">
      <c r="A147" s="46" t="str">
        <f t="shared" si="55"/>
        <v>B4 Peupleraies</v>
      </c>
      <c r="B147" s="46" t="str">
        <f t="shared" si="55"/>
        <v>PEU</v>
      </c>
      <c r="C147" s="60">
        <v>0</v>
      </c>
      <c r="D147" s="52">
        <v>0</v>
      </c>
      <c r="E147" s="52">
        <v>0</v>
      </c>
      <c r="F147" s="53">
        <v>0</v>
      </c>
      <c r="G147" s="54">
        <v>0</v>
      </c>
      <c r="H147" s="54">
        <v>0</v>
      </c>
      <c r="I147" s="55"/>
      <c r="J147" s="56">
        <f t="shared" si="56"/>
        <v>0</v>
      </c>
      <c r="K147" s="58"/>
      <c r="M147" s="86"/>
      <c r="N147" s="52">
        <f>+D147+E147+C147</f>
        <v>0</v>
      </c>
      <c r="O147" s="81">
        <f t="shared" si="57"/>
        <v>0</v>
      </c>
      <c r="P147" s="54">
        <f t="shared" si="58"/>
        <v>0</v>
      </c>
      <c r="Q147" s="82">
        <f t="shared" si="59"/>
        <v>0</v>
      </c>
    </row>
    <row r="148" spans="1:17" ht="12.75">
      <c r="A148" s="46" t="str">
        <f t="shared" si="55"/>
        <v>B5 Bétulaies blanches</v>
      </c>
      <c r="B148" s="46" t="str">
        <f t="shared" si="55"/>
        <v>BOP</v>
      </c>
      <c r="C148" s="60">
        <v>0</v>
      </c>
      <c r="D148" s="52">
        <v>0</v>
      </c>
      <c r="E148" s="52">
        <v>0</v>
      </c>
      <c r="F148" s="53">
        <v>0</v>
      </c>
      <c r="G148" s="54">
        <v>0</v>
      </c>
      <c r="H148" s="54">
        <v>0</v>
      </c>
      <c r="I148" s="55"/>
      <c r="J148" s="56">
        <f t="shared" si="56"/>
        <v>0</v>
      </c>
      <c r="K148" s="58"/>
      <c r="M148" s="86"/>
      <c r="N148" s="52">
        <f>+C148+D148+E148</f>
        <v>0</v>
      </c>
      <c r="O148" s="81">
        <f t="shared" si="57"/>
        <v>0</v>
      </c>
      <c r="P148" s="54">
        <f>+G149+H149</f>
        <v>0</v>
      </c>
      <c r="Q148" s="82">
        <f t="shared" si="59"/>
        <v>0</v>
      </c>
    </row>
    <row r="149" spans="1:17" ht="12.75">
      <c r="A149" s="46" t="str">
        <f t="shared" si="55"/>
        <v>C1 Cédrières</v>
      </c>
      <c r="B149" s="46" t="str">
        <f t="shared" si="55"/>
        <v>THO</v>
      </c>
      <c r="C149" s="61">
        <v>0</v>
      </c>
      <c r="D149" s="53">
        <v>0</v>
      </c>
      <c r="E149" s="53">
        <v>0</v>
      </c>
      <c r="F149" s="53">
        <v>0</v>
      </c>
      <c r="G149" s="54">
        <v>0</v>
      </c>
      <c r="H149" s="54">
        <v>0</v>
      </c>
      <c r="I149" s="55"/>
      <c r="J149" s="56">
        <f t="shared" si="56"/>
        <v>0</v>
      </c>
      <c r="K149" s="58"/>
      <c r="M149" s="86"/>
      <c r="N149" s="52"/>
      <c r="O149" s="81">
        <f>+C149+D149+E149+F149</f>
        <v>0</v>
      </c>
      <c r="P149" s="54">
        <f>+G149+H149</f>
        <v>0</v>
      </c>
      <c r="Q149" s="82">
        <f t="shared" si="59"/>
        <v>0</v>
      </c>
    </row>
    <row r="150" spans="1:17" ht="12.75">
      <c r="A150" s="46" t="str">
        <f t="shared" si="55"/>
        <v>D1 Érablières rouges</v>
      </c>
      <c r="B150" s="46" t="str">
        <f t="shared" si="55"/>
        <v>ERO</v>
      </c>
      <c r="C150" s="62">
        <v>1300</v>
      </c>
      <c r="D150" s="54">
        <v>0</v>
      </c>
      <c r="E150" s="54">
        <v>0</v>
      </c>
      <c r="F150" s="54">
        <v>0</v>
      </c>
      <c r="G150" s="54">
        <v>100</v>
      </c>
      <c r="H150" s="54">
        <v>200</v>
      </c>
      <c r="I150" s="55"/>
      <c r="J150" s="56">
        <f t="shared" si="56"/>
        <v>1600</v>
      </c>
      <c r="K150" s="58"/>
      <c r="M150" s="86"/>
      <c r="N150" s="89"/>
      <c r="O150" s="81"/>
      <c r="P150" s="54">
        <f>+C150+D150+E150+F150+G150+H150</f>
        <v>1600</v>
      </c>
      <c r="Q150" s="100">
        <f t="shared" si="59"/>
        <v>1600</v>
      </c>
    </row>
    <row r="151" spans="1:17" ht="12.75">
      <c r="A151" s="46" t="str">
        <f t="shared" si="55"/>
        <v>Pinèdes grises</v>
      </c>
      <c r="B151" s="46" t="str">
        <f t="shared" si="55"/>
        <v>PIG</v>
      </c>
      <c r="C151" s="62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5"/>
      <c r="J151" s="56">
        <f t="shared" si="56"/>
        <v>0</v>
      </c>
      <c r="K151" s="58"/>
      <c r="M151" s="86"/>
      <c r="N151" s="89"/>
      <c r="O151" s="81"/>
      <c r="P151" s="54">
        <f>+C151+D151+E151+F151+G151+H151</f>
        <v>0</v>
      </c>
      <c r="Q151" s="100"/>
    </row>
    <row r="152" spans="1:17" ht="12.75">
      <c r="A152" s="46"/>
      <c r="B152" s="46"/>
      <c r="C152" s="63"/>
      <c r="D152" s="55"/>
      <c r="E152" s="55"/>
      <c r="F152" s="55"/>
      <c r="G152" s="55"/>
      <c r="H152" s="55"/>
      <c r="I152" s="55"/>
      <c r="J152" s="56">
        <f t="shared" si="56"/>
        <v>0</v>
      </c>
      <c r="K152" s="58"/>
      <c r="M152" s="86"/>
      <c r="N152" s="89"/>
      <c r="O152" s="92"/>
      <c r="P152" s="95"/>
      <c r="Q152" s="100"/>
    </row>
    <row r="153" spans="1:17" ht="12.75">
      <c r="A153" s="46"/>
      <c r="B153" s="46"/>
      <c r="C153" s="63"/>
      <c r="D153" s="55"/>
      <c r="E153" s="55"/>
      <c r="F153" s="55"/>
      <c r="G153" s="55"/>
      <c r="H153" s="55"/>
      <c r="I153" s="55"/>
      <c r="J153" s="56">
        <f t="shared" si="56"/>
        <v>0</v>
      </c>
      <c r="K153" s="58"/>
      <c r="M153" s="86"/>
      <c r="N153" s="89"/>
      <c r="O153" s="92"/>
      <c r="P153" s="95"/>
      <c r="Q153" s="100"/>
    </row>
    <row r="154" spans="1:17" ht="13.5" thickBot="1">
      <c r="A154" s="64"/>
      <c r="B154" s="65"/>
      <c r="C154" s="66">
        <f aca="true" t="shared" si="60" ref="C154:I154">SUM(C140:C153)</f>
        <v>7000</v>
      </c>
      <c r="D154" s="66">
        <f t="shared" si="60"/>
        <v>300</v>
      </c>
      <c r="E154" s="66">
        <f t="shared" si="60"/>
        <v>600</v>
      </c>
      <c r="F154" s="66">
        <f t="shared" si="60"/>
        <v>0</v>
      </c>
      <c r="G154" s="66">
        <f t="shared" si="60"/>
        <v>100</v>
      </c>
      <c r="H154" s="66">
        <f t="shared" si="60"/>
        <v>700</v>
      </c>
      <c r="I154" s="66">
        <f t="shared" si="60"/>
        <v>0</v>
      </c>
      <c r="J154" s="67">
        <f t="shared" si="56"/>
        <v>8700</v>
      </c>
      <c r="K154" s="68"/>
      <c r="M154" s="86">
        <f>SUM(M140:M153)</f>
        <v>3300</v>
      </c>
      <c r="N154" s="89">
        <f>SUM(N140:N153)</f>
        <v>3300</v>
      </c>
      <c r="O154" s="92">
        <f>SUM(O140:O153)</f>
        <v>0</v>
      </c>
      <c r="P154" s="95">
        <f>SUM(P140:P153)</f>
        <v>2100</v>
      </c>
      <c r="Q154" s="82">
        <f>SUM(Q140:Q153)</f>
        <v>8700</v>
      </c>
    </row>
    <row r="155" spans="1:11" ht="12.75">
      <c r="A155" s="35"/>
      <c r="B155" s="36"/>
      <c r="C155" s="37" t="s">
        <v>50</v>
      </c>
      <c r="D155" s="37"/>
      <c r="E155" s="37"/>
      <c r="F155" s="37"/>
      <c r="G155" s="37"/>
      <c r="H155" s="37"/>
      <c r="I155" s="37"/>
      <c r="J155" s="70" t="s">
        <v>14</v>
      </c>
      <c r="K155" s="71"/>
    </row>
    <row r="156" spans="1:11" ht="12.75" customHeight="1">
      <c r="A156" s="72" t="s">
        <v>25</v>
      </c>
      <c r="B156" s="41" t="s">
        <v>23</v>
      </c>
      <c r="C156" s="101" t="str">
        <f aca="true" t="shared" si="61" ref="C156:H156">+C4</f>
        <v>Sans contrainte</v>
      </c>
      <c r="D156" s="101" t="str">
        <f t="shared" si="61"/>
        <v>Territoires fauniques structurés</v>
      </c>
      <c r="E156" s="101" t="str">
        <f t="shared" si="61"/>
        <v>Paysage</v>
      </c>
      <c r="F156" s="101" t="str">
        <f t="shared" si="61"/>
        <v>Autres</v>
      </c>
      <c r="G156" s="101" t="str">
        <f t="shared" si="61"/>
        <v>Peuplements orphelins</v>
      </c>
      <c r="H156" s="101" t="str">
        <f t="shared" si="61"/>
        <v>Pentes fortes</v>
      </c>
      <c r="I156" s="101"/>
      <c r="J156" s="41"/>
      <c r="K156" s="73"/>
    </row>
    <row r="157" spans="1:13" ht="12.75">
      <c r="A157" s="72"/>
      <c r="B157" s="41"/>
      <c r="C157" s="101"/>
      <c r="D157" s="101"/>
      <c r="E157" s="101"/>
      <c r="F157" s="101"/>
      <c r="G157" s="101"/>
      <c r="H157" s="101"/>
      <c r="I157" s="101"/>
      <c r="J157" s="41"/>
      <c r="K157" s="73"/>
      <c r="M157" s="3" t="s">
        <v>39</v>
      </c>
    </row>
    <row r="158" spans="1:17" ht="22.5" customHeight="1">
      <c r="A158" s="46"/>
      <c r="B158" s="47"/>
      <c r="C158" s="49" t="str">
        <f aca="true" t="shared" si="62" ref="C158:H158">+C6</f>
        <v>(FORP)</v>
      </c>
      <c r="D158" s="49" t="str">
        <f t="shared" si="62"/>
        <v>(PADE, ZEC, REFA, AUTF)</v>
      </c>
      <c r="E158" s="49" t="str">
        <f t="shared" si="62"/>
        <v>(ENV)</v>
      </c>
      <c r="F158" s="49" t="str">
        <f t="shared" si="62"/>
        <v>(SFIA, AUT, IP25, VREC)</v>
      </c>
      <c r="G158" s="49" t="str">
        <f t="shared" si="62"/>
        <v>(ORPH, FRES,ENCL, IM25)</v>
      </c>
      <c r="H158" s="49" t="str">
        <f t="shared" si="62"/>
        <v>(PEEC)</v>
      </c>
      <c r="I158" s="49"/>
      <c r="J158" s="49"/>
      <c r="K158" s="50"/>
      <c r="M158" s="74" t="s">
        <v>27</v>
      </c>
      <c r="N158" s="74" t="s">
        <v>28</v>
      </c>
      <c r="O158" s="74" t="s">
        <v>29</v>
      </c>
      <c r="P158" s="74" t="s">
        <v>30</v>
      </c>
      <c r="Q158" s="74" t="s">
        <v>14</v>
      </c>
    </row>
    <row r="159" spans="1:17" ht="12.75">
      <c r="A159" s="46" t="str">
        <f aca="true" t="shared" si="63" ref="A159:B170">+A7</f>
        <v>A1 Pessières</v>
      </c>
      <c r="B159" s="46" t="str">
        <f t="shared" si="63"/>
        <v>EPX</v>
      </c>
      <c r="C159" s="51">
        <v>0</v>
      </c>
      <c r="D159" s="52">
        <v>0</v>
      </c>
      <c r="E159" s="52">
        <v>0</v>
      </c>
      <c r="F159" s="53">
        <v>0</v>
      </c>
      <c r="G159" s="54">
        <v>0</v>
      </c>
      <c r="H159" s="54">
        <v>0</v>
      </c>
      <c r="I159" s="55"/>
      <c r="J159" s="56">
        <f aca="true" t="shared" si="64" ref="J159:J173">SUM(C159:I159)</f>
        <v>0</v>
      </c>
      <c r="K159" s="57">
        <f>SUM(J159:J172)</f>
        <v>0</v>
      </c>
      <c r="M159" s="51">
        <f>+C159</f>
        <v>0</v>
      </c>
      <c r="N159" s="52">
        <f>+D159+E159</f>
        <v>0</v>
      </c>
      <c r="O159" s="81">
        <f aca="true" t="shared" si="65" ref="O159:O167">+F159</f>
        <v>0</v>
      </c>
      <c r="P159" s="54">
        <f aca="true" t="shared" si="66" ref="P159:P166">+G159+H159</f>
        <v>0</v>
      </c>
      <c r="Q159" s="82">
        <f aca="true" t="shared" si="67" ref="Q159:Q169">SUM(M159:P159)</f>
        <v>0</v>
      </c>
    </row>
    <row r="160" spans="1:17" ht="12.75">
      <c r="A160" s="46" t="str">
        <f t="shared" si="63"/>
        <v>A2 Sapinières</v>
      </c>
      <c r="B160" s="46" t="str">
        <f t="shared" si="63"/>
        <v>SAB</v>
      </c>
      <c r="C160" s="51">
        <v>0</v>
      </c>
      <c r="D160" s="52">
        <v>0</v>
      </c>
      <c r="E160" s="52">
        <v>0</v>
      </c>
      <c r="F160" s="53">
        <v>0</v>
      </c>
      <c r="G160" s="54">
        <v>0</v>
      </c>
      <c r="H160" s="54">
        <v>0</v>
      </c>
      <c r="I160" s="55"/>
      <c r="J160" s="56">
        <f t="shared" si="64"/>
        <v>0</v>
      </c>
      <c r="K160" s="58"/>
      <c r="M160" s="51">
        <f>+C160</f>
        <v>0</v>
      </c>
      <c r="N160" s="52">
        <f>+D160+E160</f>
        <v>0</v>
      </c>
      <c r="O160" s="81">
        <f t="shared" si="65"/>
        <v>0</v>
      </c>
      <c r="P160" s="54">
        <f t="shared" si="66"/>
        <v>0</v>
      </c>
      <c r="Q160" s="82">
        <f t="shared" si="67"/>
        <v>0</v>
      </c>
    </row>
    <row r="161" spans="1:17" ht="12.75">
      <c r="A161" s="46" t="str">
        <f t="shared" si="63"/>
        <v>A3 Feuillus tolérants</v>
      </c>
      <c r="B161" s="46" t="str">
        <f t="shared" si="63"/>
        <v>FT</v>
      </c>
      <c r="C161" s="51">
        <v>0</v>
      </c>
      <c r="D161" s="52">
        <v>0</v>
      </c>
      <c r="E161" s="52">
        <v>0</v>
      </c>
      <c r="F161" s="53">
        <v>0</v>
      </c>
      <c r="G161" s="54">
        <v>0</v>
      </c>
      <c r="H161" s="54">
        <v>0</v>
      </c>
      <c r="I161" s="55"/>
      <c r="J161" s="56">
        <f t="shared" si="64"/>
        <v>0</v>
      </c>
      <c r="K161" s="58"/>
      <c r="M161" s="51">
        <f>+C161</f>
        <v>0</v>
      </c>
      <c r="N161" s="52">
        <f>+D161+E161</f>
        <v>0</v>
      </c>
      <c r="O161" s="81">
        <f t="shared" si="65"/>
        <v>0</v>
      </c>
      <c r="P161" s="54">
        <f t="shared" si="66"/>
        <v>0</v>
      </c>
      <c r="Q161" s="82">
        <f t="shared" si="67"/>
        <v>0</v>
      </c>
    </row>
    <row r="162" spans="1:17" ht="12.75">
      <c r="A162" s="46" t="str">
        <f t="shared" si="63"/>
        <v>A4 Feuillus tolérants à résineux</v>
      </c>
      <c r="B162" s="46" t="str">
        <f t="shared" si="63"/>
        <v>FT_R</v>
      </c>
      <c r="C162" s="59">
        <v>0</v>
      </c>
      <c r="D162" s="52">
        <v>0</v>
      </c>
      <c r="E162" s="52">
        <v>0</v>
      </c>
      <c r="F162" s="53">
        <v>0</v>
      </c>
      <c r="G162" s="54">
        <v>0</v>
      </c>
      <c r="H162" s="54">
        <v>0</v>
      </c>
      <c r="I162" s="55"/>
      <c r="J162" s="56">
        <f t="shared" si="64"/>
        <v>0</v>
      </c>
      <c r="K162" s="58"/>
      <c r="M162" s="51">
        <f>+C162</f>
        <v>0</v>
      </c>
      <c r="N162" s="52">
        <f>+D162+E162</f>
        <v>0</v>
      </c>
      <c r="O162" s="81">
        <f t="shared" si="65"/>
        <v>0</v>
      </c>
      <c r="P162" s="54">
        <f t="shared" si="66"/>
        <v>0</v>
      </c>
      <c r="Q162" s="82">
        <f t="shared" si="67"/>
        <v>0</v>
      </c>
    </row>
    <row r="163" spans="1:17" ht="12.75">
      <c r="A163" s="46" t="str">
        <f t="shared" si="63"/>
        <v>B1 Résineux à feuillus</v>
      </c>
      <c r="B163" s="46" t="str">
        <f t="shared" si="63"/>
        <v>R_F</v>
      </c>
      <c r="C163" s="60">
        <v>0</v>
      </c>
      <c r="D163" s="52">
        <v>0</v>
      </c>
      <c r="E163" s="52">
        <v>0</v>
      </c>
      <c r="F163" s="53">
        <v>0</v>
      </c>
      <c r="G163" s="54">
        <v>0</v>
      </c>
      <c r="H163" s="54">
        <v>0</v>
      </c>
      <c r="I163" s="55"/>
      <c r="J163" s="56">
        <f t="shared" si="64"/>
        <v>0</v>
      </c>
      <c r="K163" s="58"/>
      <c r="M163" s="51"/>
      <c r="N163" s="52">
        <f>+D163+E163+C163</f>
        <v>0</v>
      </c>
      <c r="O163" s="81">
        <f t="shared" si="65"/>
        <v>0</v>
      </c>
      <c r="P163" s="54">
        <f t="shared" si="66"/>
        <v>0</v>
      </c>
      <c r="Q163" s="82">
        <f t="shared" si="67"/>
        <v>0</v>
      </c>
    </row>
    <row r="164" spans="1:17" ht="12.75">
      <c r="A164" s="46" t="str">
        <f t="shared" si="63"/>
        <v>B2Peupleraies à résineux</v>
      </c>
      <c r="B164" s="46" t="str">
        <f t="shared" si="63"/>
        <v>PEU_R</v>
      </c>
      <c r="C164" s="60">
        <v>0</v>
      </c>
      <c r="D164" s="52">
        <v>0</v>
      </c>
      <c r="E164" s="52">
        <v>0</v>
      </c>
      <c r="F164" s="53">
        <v>0</v>
      </c>
      <c r="G164" s="54">
        <v>0</v>
      </c>
      <c r="H164" s="54">
        <v>0</v>
      </c>
      <c r="I164" s="55"/>
      <c r="J164" s="56">
        <f t="shared" si="64"/>
        <v>0</v>
      </c>
      <c r="K164" s="58"/>
      <c r="M164" s="86"/>
      <c r="N164" s="52">
        <f>+D164+E164+C164</f>
        <v>0</v>
      </c>
      <c r="O164" s="81">
        <f t="shared" si="65"/>
        <v>0</v>
      </c>
      <c r="P164" s="54">
        <f t="shared" si="66"/>
        <v>0</v>
      </c>
      <c r="Q164" s="82">
        <f t="shared" si="67"/>
        <v>0</v>
      </c>
    </row>
    <row r="165" spans="1:17" ht="12.75">
      <c r="A165" s="46" t="str">
        <f t="shared" si="63"/>
        <v>B3 Bétulaies blanches à résineux</v>
      </c>
      <c r="B165" s="46" t="str">
        <f t="shared" si="63"/>
        <v>BOP_R</v>
      </c>
      <c r="C165" s="60">
        <v>0</v>
      </c>
      <c r="D165" s="52">
        <v>0</v>
      </c>
      <c r="E165" s="52">
        <v>0</v>
      </c>
      <c r="F165" s="53">
        <v>0</v>
      </c>
      <c r="G165" s="54">
        <v>0</v>
      </c>
      <c r="H165" s="54">
        <v>0</v>
      </c>
      <c r="I165" s="55"/>
      <c r="J165" s="56">
        <f t="shared" si="64"/>
        <v>0</v>
      </c>
      <c r="K165" s="58"/>
      <c r="M165" s="86"/>
      <c r="N165" s="52">
        <f>+D165+E165+C165</f>
        <v>0</v>
      </c>
      <c r="O165" s="81">
        <f t="shared" si="65"/>
        <v>0</v>
      </c>
      <c r="P165" s="54">
        <f t="shared" si="66"/>
        <v>0</v>
      </c>
      <c r="Q165" s="82">
        <f t="shared" si="67"/>
        <v>0</v>
      </c>
    </row>
    <row r="166" spans="1:17" ht="12.75">
      <c r="A166" s="46" t="str">
        <f t="shared" si="63"/>
        <v>B4 Peupleraies</v>
      </c>
      <c r="B166" s="46" t="str">
        <f t="shared" si="63"/>
        <v>PEU</v>
      </c>
      <c r="C166" s="60">
        <v>0</v>
      </c>
      <c r="D166" s="52">
        <v>0</v>
      </c>
      <c r="E166" s="52">
        <v>0</v>
      </c>
      <c r="F166" s="53">
        <v>0</v>
      </c>
      <c r="G166" s="54">
        <v>0</v>
      </c>
      <c r="H166" s="54">
        <v>0</v>
      </c>
      <c r="I166" s="55"/>
      <c r="J166" s="56">
        <f t="shared" si="64"/>
        <v>0</v>
      </c>
      <c r="K166" s="58"/>
      <c r="M166" s="86"/>
      <c r="N166" s="52">
        <f>+D166+E166+C166</f>
        <v>0</v>
      </c>
      <c r="O166" s="81">
        <f t="shared" si="65"/>
        <v>0</v>
      </c>
      <c r="P166" s="54">
        <f t="shared" si="66"/>
        <v>0</v>
      </c>
      <c r="Q166" s="82">
        <f t="shared" si="67"/>
        <v>0</v>
      </c>
    </row>
    <row r="167" spans="1:17" ht="12.75">
      <c r="A167" s="46" t="str">
        <f t="shared" si="63"/>
        <v>B5 Bétulaies blanches</v>
      </c>
      <c r="B167" s="46" t="str">
        <f t="shared" si="63"/>
        <v>BOP</v>
      </c>
      <c r="C167" s="60">
        <v>0</v>
      </c>
      <c r="D167" s="52">
        <v>0</v>
      </c>
      <c r="E167" s="52">
        <v>0</v>
      </c>
      <c r="F167" s="53">
        <v>0</v>
      </c>
      <c r="G167" s="54">
        <v>0</v>
      </c>
      <c r="H167" s="54">
        <v>0</v>
      </c>
      <c r="I167" s="55"/>
      <c r="J167" s="56">
        <f t="shared" si="64"/>
        <v>0</v>
      </c>
      <c r="K167" s="58"/>
      <c r="M167" s="86"/>
      <c r="N167" s="52">
        <f>+C167+D167+E167</f>
        <v>0</v>
      </c>
      <c r="O167" s="81">
        <f t="shared" si="65"/>
        <v>0</v>
      </c>
      <c r="P167" s="54">
        <f>+G168+H168</f>
        <v>0</v>
      </c>
      <c r="Q167" s="82">
        <f t="shared" si="67"/>
        <v>0</v>
      </c>
    </row>
    <row r="168" spans="1:17" ht="12.75">
      <c r="A168" s="46" t="str">
        <f t="shared" si="63"/>
        <v>C1 Cédrières</v>
      </c>
      <c r="B168" s="46" t="str">
        <f t="shared" si="63"/>
        <v>THO</v>
      </c>
      <c r="C168" s="61">
        <v>0</v>
      </c>
      <c r="D168" s="53">
        <v>0</v>
      </c>
      <c r="E168" s="53">
        <v>0</v>
      </c>
      <c r="F168" s="53">
        <v>0</v>
      </c>
      <c r="G168" s="54">
        <v>0</v>
      </c>
      <c r="H168" s="54">
        <v>0</v>
      </c>
      <c r="I168" s="55"/>
      <c r="J168" s="56">
        <f t="shared" si="64"/>
        <v>0</v>
      </c>
      <c r="K168" s="58"/>
      <c r="M168" s="86"/>
      <c r="N168" s="52"/>
      <c r="O168" s="81">
        <f>+C168+D168+E168+F168</f>
        <v>0</v>
      </c>
      <c r="P168" s="54">
        <f>+G168+H168</f>
        <v>0</v>
      </c>
      <c r="Q168" s="82">
        <f t="shared" si="67"/>
        <v>0</v>
      </c>
    </row>
    <row r="169" spans="1:17" ht="12.75">
      <c r="A169" s="46" t="str">
        <f t="shared" si="63"/>
        <v>D1 Érablières rouges</v>
      </c>
      <c r="B169" s="46" t="str">
        <f t="shared" si="63"/>
        <v>ERO</v>
      </c>
      <c r="C169" s="62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5"/>
      <c r="J169" s="56">
        <f t="shared" si="64"/>
        <v>0</v>
      </c>
      <c r="K169" s="58"/>
      <c r="M169" s="86"/>
      <c r="N169" s="89"/>
      <c r="O169" s="81"/>
      <c r="P169" s="54">
        <f>+C169+D169+E169+F169+G169+H169</f>
        <v>0</v>
      </c>
      <c r="Q169" s="100">
        <f t="shared" si="67"/>
        <v>0</v>
      </c>
    </row>
    <row r="170" spans="1:17" ht="12.75">
      <c r="A170" s="46" t="str">
        <f t="shared" si="63"/>
        <v>Pinèdes grises</v>
      </c>
      <c r="B170" s="46" t="str">
        <f t="shared" si="63"/>
        <v>PIG</v>
      </c>
      <c r="C170" s="62">
        <v>0</v>
      </c>
      <c r="D170" s="54">
        <v>0</v>
      </c>
      <c r="E170" s="54">
        <v>0</v>
      </c>
      <c r="F170" s="54">
        <v>0</v>
      </c>
      <c r="G170" s="54">
        <v>0</v>
      </c>
      <c r="H170" s="54">
        <v>0</v>
      </c>
      <c r="I170" s="55"/>
      <c r="J170" s="56">
        <f t="shared" si="64"/>
        <v>0</v>
      </c>
      <c r="K170" s="58"/>
      <c r="M170" s="86"/>
      <c r="N170" s="89"/>
      <c r="O170" s="81"/>
      <c r="P170" s="54">
        <f>+C170+D170+E170+F170+G170+H170</f>
        <v>0</v>
      </c>
      <c r="Q170" s="100"/>
    </row>
    <row r="171" spans="1:17" ht="12.75">
      <c r="A171" s="46"/>
      <c r="B171" s="46"/>
      <c r="C171" s="63"/>
      <c r="D171" s="55"/>
      <c r="E171" s="55"/>
      <c r="F171" s="55"/>
      <c r="G171" s="55"/>
      <c r="H171" s="55"/>
      <c r="I171" s="55"/>
      <c r="J171" s="56">
        <f t="shared" si="64"/>
        <v>0</v>
      </c>
      <c r="K171" s="58"/>
      <c r="M171" s="86"/>
      <c r="N171" s="89"/>
      <c r="O171" s="92"/>
      <c r="P171" s="95"/>
      <c r="Q171" s="100"/>
    </row>
    <row r="172" spans="1:17" ht="12.75">
      <c r="A172" s="46"/>
      <c r="B172" s="46"/>
      <c r="C172" s="63"/>
      <c r="D172" s="55"/>
      <c r="E172" s="55"/>
      <c r="F172" s="55"/>
      <c r="G172" s="55"/>
      <c r="H172" s="55"/>
      <c r="I172" s="55"/>
      <c r="J172" s="56">
        <f t="shared" si="64"/>
        <v>0</v>
      </c>
      <c r="K172" s="58"/>
      <c r="M172" s="86"/>
      <c r="N172" s="89"/>
      <c r="O172" s="92"/>
      <c r="P172" s="95"/>
      <c r="Q172" s="100"/>
    </row>
    <row r="173" spans="1:17" ht="13.5" thickBot="1">
      <c r="A173" s="64"/>
      <c r="B173" s="65"/>
      <c r="C173" s="66">
        <f aca="true" t="shared" si="68" ref="C173:I173">SUM(C159:C172)</f>
        <v>0</v>
      </c>
      <c r="D173" s="66">
        <f t="shared" si="68"/>
        <v>0</v>
      </c>
      <c r="E173" s="66">
        <f t="shared" si="68"/>
        <v>0</v>
      </c>
      <c r="F173" s="66">
        <f t="shared" si="68"/>
        <v>0</v>
      </c>
      <c r="G173" s="66">
        <f t="shared" si="68"/>
        <v>0</v>
      </c>
      <c r="H173" s="66">
        <f t="shared" si="68"/>
        <v>0</v>
      </c>
      <c r="I173" s="66">
        <f t="shared" si="68"/>
        <v>0</v>
      </c>
      <c r="J173" s="67">
        <f t="shared" si="64"/>
        <v>0</v>
      </c>
      <c r="K173" s="68"/>
      <c r="M173" s="86">
        <f>SUM(M159:M172)</f>
        <v>0</v>
      </c>
      <c r="N173" s="89">
        <f>SUM(N159:N172)</f>
        <v>0</v>
      </c>
      <c r="O173" s="92">
        <f>SUM(O159:O172)</f>
        <v>0</v>
      </c>
      <c r="P173" s="95">
        <f>SUM(P159:P172)</f>
        <v>0</v>
      </c>
      <c r="Q173" s="82">
        <f>SUM(Q159:Q172)</f>
        <v>0</v>
      </c>
    </row>
    <row r="174" spans="1:11" ht="12.75">
      <c r="A174" s="35"/>
      <c r="B174" s="36"/>
      <c r="C174" s="37" t="s">
        <v>51</v>
      </c>
      <c r="D174" s="37"/>
      <c r="E174" s="37"/>
      <c r="F174" s="37"/>
      <c r="G174" s="37"/>
      <c r="H174" s="37"/>
      <c r="I174" s="37"/>
      <c r="J174" s="70" t="s">
        <v>14</v>
      </c>
      <c r="K174" s="71"/>
    </row>
    <row r="175" spans="1:11" ht="12.75" customHeight="1">
      <c r="A175" s="72" t="s">
        <v>25</v>
      </c>
      <c r="B175" s="41" t="s">
        <v>23</v>
      </c>
      <c r="C175" s="101" t="str">
        <f aca="true" t="shared" si="69" ref="C175:H175">+C4</f>
        <v>Sans contrainte</v>
      </c>
      <c r="D175" s="101" t="str">
        <f t="shared" si="69"/>
        <v>Territoires fauniques structurés</v>
      </c>
      <c r="E175" s="101" t="str">
        <f t="shared" si="69"/>
        <v>Paysage</v>
      </c>
      <c r="F175" s="101" t="str">
        <f t="shared" si="69"/>
        <v>Autres</v>
      </c>
      <c r="G175" s="101" t="str">
        <f t="shared" si="69"/>
        <v>Peuplements orphelins</v>
      </c>
      <c r="H175" s="101" t="str">
        <f t="shared" si="69"/>
        <v>Pentes fortes</v>
      </c>
      <c r="I175" s="101"/>
      <c r="J175" s="41"/>
      <c r="K175" s="73"/>
    </row>
    <row r="176" spans="1:13" ht="12.75">
      <c r="A176" s="72"/>
      <c r="B176" s="41"/>
      <c r="C176" s="101"/>
      <c r="D176" s="101"/>
      <c r="E176" s="101"/>
      <c r="F176" s="101"/>
      <c r="G176" s="101"/>
      <c r="H176" s="101"/>
      <c r="I176" s="101"/>
      <c r="J176" s="41"/>
      <c r="K176" s="73"/>
      <c r="M176" s="3" t="s">
        <v>40</v>
      </c>
    </row>
    <row r="177" spans="1:17" ht="26.25" customHeight="1">
      <c r="A177" s="46"/>
      <c r="B177" s="47"/>
      <c r="C177" s="49" t="str">
        <f aca="true" t="shared" si="70" ref="C177:H177">+C6</f>
        <v>(FORP)</v>
      </c>
      <c r="D177" s="49" t="str">
        <f t="shared" si="70"/>
        <v>(PADE, ZEC, REFA, AUTF)</v>
      </c>
      <c r="E177" s="49" t="str">
        <f t="shared" si="70"/>
        <v>(ENV)</v>
      </c>
      <c r="F177" s="49" t="str">
        <f t="shared" si="70"/>
        <v>(SFIA, AUT, IP25, VREC)</v>
      </c>
      <c r="G177" s="49" t="str">
        <f t="shared" si="70"/>
        <v>(ORPH, FRES,ENCL, IM25)</v>
      </c>
      <c r="H177" s="49" t="str">
        <f t="shared" si="70"/>
        <v>(PEEC)</v>
      </c>
      <c r="I177" s="49"/>
      <c r="J177" s="49"/>
      <c r="K177" s="50"/>
      <c r="M177" s="74" t="s">
        <v>27</v>
      </c>
      <c r="N177" s="74" t="s">
        <v>28</v>
      </c>
      <c r="O177" s="74" t="s">
        <v>29</v>
      </c>
      <c r="P177" s="74" t="s">
        <v>30</v>
      </c>
      <c r="Q177" s="74" t="s">
        <v>14</v>
      </c>
    </row>
    <row r="178" spans="1:17" ht="12.75">
      <c r="A178" s="46" t="str">
        <f aca="true" t="shared" si="71" ref="A178:B189">+A7</f>
        <v>A1 Pessières</v>
      </c>
      <c r="B178" s="46" t="str">
        <f t="shared" si="71"/>
        <v>EPX</v>
      </c>
      <c r="C178" s="51">
        <f aca="true" t="shared" si="72" ref="C178:H189">+C159+C140+C121+C102+C83+C64+C45+C26+C7</f>
        <v>8000</v>
      </c>
      <c r="D178" s="52">
        <f t="shared" si="72"/>
        <v>7500</v>
      </c>
      <c r="E178" s="52">
        <f t="shared" si="72"/>
        <v>800</v>
      </c>
      <c r="F178" s="53">
        <f t="shared" si="72"/>
        <v>200</v>
      </c>
      <c r="G178" s="54">
        <f t="shared" si="72"/>
        <v>0</v>
      </c>
      <c r="H178" s="54">
        <f t="shared" si="72"/>
        <v>600</v>
      </c>
      <c r="I178" s="55"/>
      <c r="J178" s="56">
        <f aca="true" t="shared" si="73" ref="J178:J192">SUM(C178:I178)</f>
        <v>17100</v>
      </c>
      <c r="K178" s="57">
        <f>SUM(J178:J191)</f>
        <v>444500</v>
      </c>
      <c r="M178" s="51">
        <f>+C178</f>
        <v>8000</v>
      </c>
      <c r="N178" s="52">
        <f>+D178+E178</f>
        <v>8300</v>
      </c>
      <c r="O178" s="81">
        <f aca="true" t="shared" si="74" ref="O178:O186">+F178</f>
        <v>200</v>
      </c>
      <c r="P178" s="54">
        <f aca="true" t="shared" si="75" ref="P178:P185">+G178+H178</f>
        <v>600</v>
      </c>
      <c r="Q178" s="82">
        <f aca="true" t="shared" si="76" ref="Q178:Q188">SUM(M178:P178)</f>
        <v>17100</v>
      </c>
    </row>
    <row r="179" spans="1:17" ht="12.75">
      <c r="A179" s="46" t="str">
        <f t="shared" si="71"/>
        <v>A2 Sapinières</v>
      </c>
      <c r="B179" s="46" t="str">
        <f t="shared" si="71"/>
        <v>SAB</v>
      </c>
      <c r="C179" s="51">
        <f t="shared" si="72"/>
        <v>157000</v>
      </c>
      <c r="D179" s="52">
        <f t="shared" si="72"/>
        <v>67500</v>
      </c>
      <c r="E179" s="52">
        <f t="shared" si="72"/>
        <v>2500</v>
      </c>
      <c r="F179" s="53">
        <f t="shared" si="72"/>
        <v>5700</v>
      </c>
      <c r="G179" s="54">
        <f t="shared" si="72"/>
        <v>0</v>
      </c>
      <c r="H179" s="54">
        <f t="shared" si="72"/>
        <v>10800</v>
      </c>
      <c r="I179" s="55"/>
      <c r="J179" s="56">
        <f t="shared" si="73"/>
        <v>243500</v>
      </c>
      <c r="K179" s="58"/>
      <c r="M179" s="51">
        <f>+C179</f>
        <v>157000</v>
      </c>
      <c r="N179" s="52">
        <f>+D179+E179</f>
        <v>70000</v>
      </c>
      <c r="O179" s="81">
        <f t="shared" si="74"/>
        <v>5700</v>
      </c>
      <c r="P179" s="54">
        <f t="shared" si="75"/>
        <v>10800</v>
      </c>
      <c r="Q179" s="82">
        <f t="shared" si="76"/>
        <v>243500</v>
      </c>
    </row>
    <row r="180" spans="1:17" ht="12.75">
      <c r="A180" s="46" t="str">
        <f t="shared" si="71"/>
        <v>A3 Feuillus tolérants</v>
      </c>
      <c r="B180" s="46" t="str">
        <f t="shared" si="71"/>
        <v>FT</v>
      </c>
      <c r="C180" s="51">
        <f t="shared" si="72"/>
        <v>7500</v>
      </c>
      <c r="D180" s="52">
        <f t="shared" si="72"/>
        <v>100</v>
      </c>
      <c r="E180" s="52">
        <f t="shared" si="72"/>
        <v>1400</v>
      </c>
      <c r="F180" s="53">
        <f t="shared" si="72"/>
        <v>0</v>
      </c>
      <c r="G180" s="54">
        <f t="shared" si="72"/>
        <v>0</v>
      </c>
      <c r="H180" s="54">
        <f t="shared" si="72"/>
        <v>900</v>
      </c>
      <c r="I180" s="55"/>
      <c r="J180" s="56">
        <f t="shared" si="73"/>
        <v>9900</v>
      </c>
      <c r="K180" s="58"/>
      <c r="M180" s="51">
        <f>+C180</f>
        <v>7500</v>
      </c>
      <c r="N180" s="52">
        <f>+D180+E180</f>
        <v>1500</v>
      </c>
      <c r="O180" s="81">
        <f t="shared" si="74"/>
        <v>0</v>
      </c>
      <c r="P180" s="54">
        <f t="shared" si="75"/>
        <v>900</v>
      </c>
      <c r="Q180" s="82">
        <f t="shared" si="76"/>
        <v>9900</v>
      </c>
    </row>
    <row r="181" spans="1:17" ht="12.75">
      <c r="A181" s="46" t="str">
        <f t="shared" si="71"/>
        <v>A4 Feuillus tolérants à résineux</v>
      </c>
      <c r="B181" s="46" t="str">
        <f t="shared" si="71"/>
        <v>FT_R</v>
      </c>
      <c r="C181" s="59">
        <f t="shared" si="72"/>
        <v>0</v>
      </c>
      <c r="D181" s="52">
        <f t="shared" si="72"/>
        <v>0</v>
      </c>
      <c r="E181" s="52">
        <f t="shared" si="72"/>
        <v>0</v>
      </c>
      <c r="F181" s="53">
        <f t="shared" si="72"/>
        <v>0</v>
      </c>
      <c r="G181" s="54">
        <f t="shared" si="72"/>
        <v>0</v>
      </c>
      <c r="H181" s="54">
        <f t="shared" si="72"/>
        <v>0</v>
      </c>
      <c r="I181" s="55"/>
      <c r="J181" s="56">
        <f t="shared" si="73"/>
        <v>0</v>
      </c>
      <c r="K181" s="58"/>
      <c r="M181" s="51">
        <f>+C181</f>
        <v>0</v>
      </c>
      <c r="N181" s="52">
        <f>+D181+E181</f>
        <v>0</v>
      </c>
      <c r="O181" s="81">
        <f t="shared" si="74"/>
        <v>0</v>
      </c>
      <c r="P181" s="54">
        <f t="shared" si="75"/>
        <v>0</v>
      </c>
      <c r="Q181" s="82">
        <f t="shared" si="76"/>
        <v>0</v>
      </c>
    </row>
    <row r="182" spans="1:17" ht="12.75">
      <c r="A182" s="46" t="str">
        <f t="shared" si="71"/>
        <v>B1 Résineux à feuillus</v>
      </c>
      <c r="B182" s="46" t="str">
        <f t="shared" si="71"/>
        <v>R_F</v>
      </c>
      <c r="C182" s="60">
        <f t="shared" si="72"/>
        <v>117300</v>
      </c>
      <c r="D182" s="52">
        <f t="shared" si="72"/>
        <v>2900</v>
      </c>
      <c r="E182" s="52">
        <f t="shared" si="72"/>
        <v>800</v>
      </c>
      <c r="F182" s="53">
        <f t="shared" si="72"/>
        <v>0</v>
      </c>
      <c r="G182" s="54">
        <f t="shared" si="72"/>
        <v>0</v>
      </c>
      <c r="H182" s="54">
        <f t="shared" si="72"/>
        <v>5600</v>
      </c>
      <c r="I182" s="55"/>
      <c r="J182" s="56">
        <f t="shared" si="73"/>
        <v>126600</v>
      </c>
      <c r="K182" s="58"/>
      <c r="M182" s="51"/>
      <c r="N182" s="52">
        <f>+D182+E182+C182</f>
        <v>121000</v>
      </c>
      <c r="O182" s="81">
        <f t="shared" si="74"/>
        <v>0</v>
      </c>
      <c r="P182" s="54">
        <f t="shared" si="75"/>
        <v>5600</v>
      </c>
      <c r="Q182" s="82">
        <f t="shared" si="76"/>
        <v>126600</v>
      </c>
    </row>
    <row r="183" spans="1:17" ht="12.75">
      <c r="A183" s="46" t="str">
        <f t="shared" si="71"/>
        <v>B2Peupleraies à résineux</v>
      </c>
      <c r="B183" s="46" t="str">
        <f t="shared" si="71"/>
        <v>PEU_R</v>
      </c>
      <c r="C183" s="60">
        <f t="shared" si="72"/>
        <v>14400</v>
      </c>
      <c r="D183" s="52">
        <f t="shared" si="72"/>
        <v>16200</v>
      </c>
      <c r="E183" s="52">
        <f t="shared" si="72"/>
        <v>4000</v>
      </c>
      <c r="F183" s="53">
        <f t="shared" si="72"/>
        <v>0</v>
      </c>
      <c r="G183" s="54">
        <f t="shared" si="72"/>
        <v>0</v>
      </c>
      <c r="H183" s="54">
        <f t="shared" si="72"/>
        <v>1300</v>
      </c>
      <c r="I183" s="55"/>
      <c r="J183" s="56">
        <f t="shared" si="73"/>
        <v>35900</v>
      </c>
      <c r="K183" s="58"/>
      <c r="M183" s="86"/>
      <c r="N183" s="52">
        <f>+D183+E183+C183</f>
        <v>34600</v>
      </c>
      <c r="O183" s="81">
        <f t="shared" si="74"/>
        <v>0</v>
      </c>
      <c r="P183" s="54">
        <f t="shared" si="75"/>
        <v>1300</v>
      </c>
      <c r="Q183" s="82">
        <f t="shared" si="76"/>
        <v>35900</v>
      </c>
    </row>
    <row r="184" spans="1:17" ht="12.75">
      <c r="A184" s="46" t="str">
        <f t="shared" si="71"/>
        <v>B3 Bétulaies blanches à résineux</v>
      </c>
      <c r="B184" s="46" t="str">
        <f t="shared" si="71"/>
        <v>BOP_R</v>
      </c>
      <c r="C184" s="60">
        <f t="shared" si="72"/>
        <v>0</v>
      </c>
      <c r="D184" s="52">
        <f t="shared" si="72"/>
        <v>0</v>
      </c>
      <c r="E184" s="52">
        <f t="shared" si="72"/>
        <v>0</v>
      </c>
      <c r="F184" s="53">
        <f t="shared" si="72"/>
        <v>0</v>
      </c>
      <c r="G184" s="54">
        <f t="shared" si="72"/>
        <v>0</v>
      </c>
      <c r="H184" s="54">
        <f t="shared" si="72"/>
        <v>0</v>
      </c>
      <c r="I184" s="55"/>
      <c r="J184" s="56">
        <f t="shared" si="73"/>
        <v>0</v>
      </c>
      <c r="K184" s="58"/>
      <c r="M184" s="86"/>
      <c r="N184" s="52">
        <f>+D184+E184+C184</f>
        <v>0</v>
      </c>
      <c r="O184" s="81">
        <f t="shared" si="74"/>
        <v>0</v>
      </c>
      <c r="P184" s="54">
        <f t="shared" si="75"/>
        <v>0</v>
      </c>
      <c r="Q184" s="82">
        <f t="shared" si="76"/>
        <v>0</v>
      </c>
    </row>
    <row r="185" spans="1:17" ht="12.75">
      <c r="A185" s="46" t="str">
        <f t="shared" si="71"/>
        <v>B4 Peupleraies</v>
      </c>
      <c r="B185" s="46" t="str">
        <f t="shared" si="71"/>
        <v>PEU</v>
      </c>
      <c r="C185" s="60">
        <f t="shared" si="72"/>
        <v>0</v>
      </c>
      <c r="D185" s="52">
        <f t="shared" si="72"/>
        <v>700</v>
      </c>
      <c r="E185" s="52">
        <f t="shared" si="72"/>
        <v>300</v>
      </c>
      <c r="F185" s="53">
        <f t="shared" si="72"/>
        <v>0</v>
      </c>
      <c r="G185" s="54">
        <f t="shared" si="72"/>
        <v>0</v>
      </c>
      <c r="H185" s="54">
        <f t="shared" si="72"/>
        <v>400</v>
      </c>
      <c r="I185" s="55"/>
      <c r="J185" s="56">
        <f t="shared" si="73"/>
        <v>1400</v>
      </c>
      <c r="K185" s="58"/>
      <c r="M185" s="86"/>
      <c r="N185" s="52">
        <f>+D185+E185+C185</f>
        <v>1000</v>
      </c>
      <c r="O185" s="81">
        <f t="shared" si="74"/>
        <v>0</v>
      </c>
      <c r="P185" s="54">
        <f t="shared" si="75"/>
        <v>400</v>
      </c>
      <c r="Q185" s="82">
        <f t="shared" si="76"/>
        <v>1400</v>
      </c>
    </row>
    <row r="186" spans="1:17" ht="12.75">
      <c r="A186" s="46" t="str">
        <f t="shared" si="71"/>
        <v>B5 Bétulaies blanches</v>
      </c>
      <c r="B186" s="46" t="str">
        <f t="shared" si="71"/>
        <v>BOP</v>
      </c>
      <c r="C186" s="60">
        <f t="shared" si="72"/>
        <v>0</v>
      </c>
      <c r="D186" s="52">
        <f t="shared" si="72"/>
        <v>0</v>
      </c>
      <c r="E186" s="52">
        <f t="shared" si="72"/>
        <v>0</v>
      </c>
      <c r="F186" s="53">
        <f t="shared" si="72"/>
        <v>0</v>
      </c>
      <c r="G186" s="54">
        <f t="shared" si="72"/>
        <v>0</v>
      </c>
      <c r="H186" s="54">
        <f t="shared" si="72"/>
        <v>0</v>
      </c>
      <c r="I186" s="55"/>
      <c r="J186" s="56">
        <f t="shared" si="73"/>
        <v>0</v>
      </c>
      <c r="K186" s="58"/>
      <c r="M186" s="86"/>
      <c r="N186" s="52">
        <f>+C186+D186+E186</f>
        <v>0</v>
      </c>
      <c r="O186" s="81">
        <f t="shared" si="74"/>
        <v>0</v>
      </c>
      <c r="P186" s="54">
        <f>+G187+H187</f>
        <v>0</v>
      </c>
      <c r="Q186" s="82">
        <f t="shared" si="76"/>
        <v>0</v>
      </c>
    </row>
    <row r="187" spans="1:17" ht="12.75">
      <c r="A187" s="46" t="str">
        <f t="shared" si="71"/>
        <v>C1 Cédrières</v>
      </c>
      <c r="B187" s="46" t="str">
        <f t="shared" si="71"/>
        <v>THO</v>
      </c>
      <c r="C187" s="61">
        <f t="shared" si="72"/>
        <v>800</v>
      </c>
      <c r="D187" s="53">
        <f t="shared" si="72"/>
        <v>200</v>
      </c>
      <c r="E187" s="53">
        <f t="shared" si="72"/>
        <v>300</v>
      </c>
      <c r="F187" s="53">
        <f t="shared" si="72"/>
        <v>0</v>
      </c>
      <c r="G187" s="54">
        <f t="shared" si="72"/>
        <v>0</v>
      </c>
      <c r="H187" s="54">
        <f t="shared" si="72"/>
        <v>0</v>
      </c>
      <c r="I187" s="55"/>
      <c r="J187" s="56">
        <f t="shared" si="73"/>
        <v>1300</v>
      </c>
      <c r="K187" s="58"/>
      <c r="M187" s="86"/>
      <c r="N187" s="52"/>
      <c r="O187" s="81">
        <f>+C187+D187+E187+F187</f>
        <v>1300</v>
      </c>
      <c r="P187" s="54">
        <f>+G187+H187</f>
        <v>0</v>
      </c>
      <c r="Q187" s="82">
        <f t="shared" si="76"/>
        <v>1300</v>
      </c>
    </row>
    <row r="188" spans="1:17" ht="12.75">
      <c r="A188" s="46" t="str">
        <f t="shared" si="71"/>
        <v>D1 Érablières rouges</v>
      </c>
      <c r="B188" s="46" t="str">
        <f t="shared" si="71"/>
        <v>ERO</v>
      </c>
      <c r="C188" s="62">
        <f t="shared" si="72"/>
        <v>7500</v>
      </c>
      <c r="D188" s="54">
        <f t="shared" si="72"/>
        <v>0</v>
      </c>
      <c r="E188" s="54">
        <f t="shared" si="72"/>
        <v>200</v>
      </c>
      <c r="F188" s="54">
        <f t="shared" si="72"/>
        <v>0</v>
      </c>
      <c r="G188" s="54">
        <f t="shared" si="72"/>
        <v>100</v>
      </c>
      <c r="H188" s="54">
        <f t="shared" si="72"/>
        <v>1000</v>
      </c>
      <c r="I188" s="55"/>
      <c r="J188" s="56">
        <f t="shared" si="73"/>
        <v>8800</v>
      </c>
      <c r="K188" s="58"/>
      <c r="M188" s="86"/>
      <c r="N188" s="89"/>
      <c r="O188" s="81"/>
      <c r="P188" s="54">
        <f>+C188+D188+E188+F188+G188+H188</f>
        <v>8800</v>
      </c>
      <c r="Q188" s="100">
        <f t="shared" si="76"/>
        <v>8800</v>
      </c>
    </row>
    <row r="189" spans="1:17" ht="12.75">
      <c r="A189" s="46" t="str">
        <f t="shared" si="71"/>
        <v>Pinèdes grises</v>
      </c>
      <c r="B189" s="46" t="str">
        <f t="shared" si="71"/>
        <v>PIG</v>
      </c>
      <c r="C189" s="62">
        <f t="shared" si="72"/>
        <v>0</v>
      </c>
      <c r="D189" s="54">
        <f t="shared" si="72"/>
        <v>0</v>
      </c>
      <c r="E189" s="54">
        <f t="shared" si="72"/>
        <v>0</v>
      </c>
      <c r="F189" s="54">
        <f t="shared" si="72"/>
        <v>0</v>
      </c>
      <c r="G189" s="54">
        <f t="shared" si="72"/>
        <v>0</v>
      </c>
      <c r="H189" s="54">
        <f t="shared" si="72"/>
        <v>0</v>
      </c>
      <c r="I189" s="55"/>
      <c r="J189" s="56">
        <f t="shared" si="73"/>
        <v>0</v>
      </c>
      <c r="K189" s="58"/>
      <c r="M189" s="86"/>
      <c r="N189" s="89"/>
      <c r="O189" s="81"/>
      <c r="P189" s="54">
        <f>+C189+D189+E189+F189+G189+H189</f>
        <v>0</v>
      </c>
      <c r="Q189" s="100"/>
    </row>
    <row r="190" spans="1:17" ht="12.75">
      <c r="A190" s="46"/>
      <c r="B190" s="46"/>
      <c r="C190" s="63"/>
      <c r="D190" s="55"/>
      <c r="E190" s="55"/>
      <c r="F190" s="55"/>
      <c r="G190" s="55"/>
      <c r="H190" s="55"/>
      <c r="I190" s="55"/>
      <c r="J190" s="56">
        <f t="shared" si="73"/>
        <v>0</v>
      </c>
      <c r="K190" s="58"/>
      <c r="M190" s="86"/>
      <c r="N190" s="89"/>
      <c r="O190" s="92"/>
      <c r="P190" s="95"/>
      <c r="Q190" s="100"/>
    </row>
    <row r="191" spans="1:17" ht="12.75">
      <c r="A191" s="46"/>
      <c r="B191" s="46"/>
      <c r="C191" s="63"/>
      <c r="D191" s="55"/>
      <c r="E191" s="55"/>
      <c r="F191" s="55"/>
      <c r="G191" s="55"/>
      <c r="H191" s="55"/>
      <c r="I191" s="55"/>
      <c r="J191" s="56">
        <f t="shared" si="73"/>
        <v>0</v>
      </c>
      <c r="K191" s="58"/>
      <c r="M191" s="86"/>
      <c r="N191" s="89"/>
      <c r="O191" s="92"/>
      <c r="P191" s="95"/>
      <c r="Q191" s="100"/>
    </row>
    <row r="192" spans="1:17" ht="13.5" thickBot="1">
      <c r="A192" s="64"/>
      <c r="B192" s="65"/>
      <c r="C192" s="66">
        <f aca="true" t="shared" si="77" ref="C192:I192">SUM(C178:C191)</f>
        <v>312500</v>
      </c>
      <c r="D192" s="66">
        <f t="shared" si="77"/>
        <v>95100</v>
      </c>
      <c r="E192" s="66">
        <f t="shared" si="77"/>
        <v>10300</v>
      </c>
      <c r="F192" s="66">
        <f t="shared" si="77"/>
        <v>5900</v>
      </c>
      <c r="G192" s="66">
        <f t="shared" si="77"/>
        <v>100</v>
      </c>
      <c r="H192" s="66">
        <f t="shared" si="77"/>
        <v>20600</v>
      </c>
      <c r="I192" s="66">
        <f t="shared" si="77"/>
        <v>0</v>
      </c>
      <c r="J192" s="67">
        <f t="shared" si="73"/>
        <v>444500</v>
      </c>
      <c r="K192" s="68"/>
      <c r="M192" s="86">
        <f>SUM(M178:M191)</f>
        <v>172500</v>
      </c>
      <c r="N192" s="89">
        <f>SUM(N178:N191)</f>
        <v>236400</v>
      </c>
      <c r="O192" s="92">
        <f>SUM(O178:O191)</f>
        <v>7200</v>
      </c>
      <c r="P192" s="95">
        <f>SUM(P178:P191)</f>
        <v>28400</v>
      </c>
      <c r="Q192" s="82">
        <f>SUM(Q178:Q191)</f>
        <v>444500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2014-09-08T15:11:28Z</dcterms:created>
  <dcterms:modified xsi:type="dcterms:W3CDTF">2014-09-08T15:12:09Z</dcterms:modified>
  <cp:category/>
  <cp:version/>
  <cp:contentType/>
  <cp:contentStatus/>
</cp:coreProperties>
</file>