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<sst xmlns="http://schemas.openxmlformats.org/spreadsheetml/2006/main" count="192" uniqueCount="87">
  <si>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</si>
  <si>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</si>
  <si>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</si>
  <si>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</si>
  <si>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</si>
  <si>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</si>
  <si>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</si>
  <si>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</si>
  <si>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</si>
  <si>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</si>
  <si>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</si>
  <si>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</si>
  <si>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</si>
  <si>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</si>
  <si>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</si>
  <si>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</si>
  <si>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</si>
  <si>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</si>
  <si>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</si>
  <si>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</si>
  <si>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</si>
  <si>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</si>
  <si>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</si>
  <si>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</si>
  <si>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</si>
  <si>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</si>
  <si>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</si>
  <si>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073-51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</si>
  <si>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</si>
  <si>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</si>
  <si>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</si>
  <si>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</si>
  <si>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</si>
  <si>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</si>
  <si>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</si>
  <si>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</si>
  <si>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</si>
  <si>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</si>
  <si>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</si>
  <si>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</si>
  <si>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</si>
  <si>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</si>
  <si>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</si>
  <si>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</si>
  <si>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</si>
  <si>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</si>
  <si>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</si>
  <si>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</si>
  <si>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</si>
  <si>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</si>
  <si>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</si>
  <si>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</si>
  <si>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</si>
  <si>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</si>
  <si>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Autres</t>
  </si>
  <si>
    <t>Paysage</t>
  </si>
  <si>
    <t>Peuplements orphelins</t>
  </si>
  <si>
    <t>Pentes fortes</t>
  </si>
  <si>
    <t>(FORP)</t>
  </si>
  <si>
    <t>(PADE, ZEC, REFA, AUTF)</t>
  </si>
  <si>
    <t>(SFIA, AUT, IP25, VREC)</t>
  </si>
  <si>
    <t>(ENV)</t>
  </si>
  <si>
    <t>(ORPH, FRES,ENCL, IM25)</t>
  </si>
  <si>
    <t>(PEEC)</t>
  </si>
  <si>
    <t>A1 Pessières</t>
  </si>
  <si>
    <t>EPX</t>
  </si>
  <si>
    <t>A2 Sapinières</t>
  </si>
  <si>
    <t>SAB</t>
  </si>
  <si>
    <t>A3 Pinèdes grises</t>
  </si>
  <si>
    <t>PIG</t>
  </si>
  <si>
    <t>A4 Peupleraies à résineux</t>
  </si>
  <si>
    <t>PEU_R</t>
  </si>
  <si>
    <t>A5 Peupleraies</t>
  </si>
  <si>
    <t>A6 Bétulaies blanches à résineux</t>
  </si>
  <si>
    <t>B1 Feuillus tolérants</t>
  </si>
  <si>
    <t>FT</t>
  </si>
  <si>
    <t>B2 Résineux à feuillus</t>
  </si>
  <si>
    <t>R_F</t>
  </si>
  <si>
    <t>B3 Feuillus tolérants à résineux</t>
  </si>
  <si>
    <t>FT_R</t>
  </si>
  <si>
    <t>B4 Bétulaies blanches</t>
  </si>
  <si>
    <t>B5 Pinèdes blanches</t>
  </si>
  <si>
    <t>PINS</t>
  </si>
  <si>
    <t>D1Cédrières</t>
  </si>
  <si>
    <t>D2 Érablières rouges</t>
  </si>
  <si>
    <t>ERO</t>
  </si>
  <si>
    <t>VNR réduit de 50% compte tenu des défis de récolte en forêt feuillue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</si>
</sst>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7\vnr_73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N19" sqref="N19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4" t="s">
        <v>27</v>
      </c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135800</v>
      </c>
      <c r="C6" s="79">
        <f>+VNR_Ventilé!K26</f>
        <v>37400</v>
      </c>
      <c r="D6" s="79">
        <f>+VNR_Ventilé!K45</f>
        <v>4700</v>
      </c>
      <c r="E6" s="79">
        <f>+VNR_Ventilé!K64</f>
        <v>31600</v>
      </c>
      <c r="F6" s="79">
        <f>+VNR_Ventilé!K83</f>
        <v>95700</v>
      </c>
      <c r="G6" s="79">
        <f>+VNR_Ventilé!K102</f>
        <v>57800</v>
      </c>
      <c r="H6" s="79">
        <f>+VNR_Ventilé!K121</f>
        <v>47400</v>
      </c>
      <c r="I6" s="79">
        <f>+VNR_Ventilé!K140</f>
        <v>124300</v>
      </c>
      <c r="J6" s="79">
        <f>+VNR_Ventilé!K159</f>
        <v>55100</v>
      </c>
      <c r="K6" s="80">
        <f>SUM(B6:J6)</f>
        <v>589800</v>
      </c>
    </row>
    <row r="7" spans="1:11" ht="12.75">
      <c r="A7" s="81" t="s">
        <v>33</v>
      </c>
      <c r="B7" s="82">
        <v>107700</v>
      </c>
      <c r="C7" s="82">
        <v>20400</v>
      </c>
      <c r="D7" s="82">
        <v>3400</v>
      </c>
      <c r="E7" s="82">
        <v>40700</v>
      </c>
      <c r="F7" s="82">
        <v>84200</v>
      </c>
      <c r="G7" s="82">
        <v>50100</v>
      </c>
      <c r="H7" s="82">
        <v>53600</v>
      </c>
      <c r="I7" s="82">
        <v>136900</v>
      </c>
      <c r="J7" s="82">
        <v>64000</v>
      </c>
      <c r="K7" s="83">
        <f>SUM(B7:J7)</f>
        <v>561000</v>
      </c>
    </row>
    <row r="8" spans="1:11" ht="13.5" thickBot="1">
      <c r="A8" s="84" t="s">
        <v>34</v>
      </c>
      <c r="B8" s="85">
        <f aca="true" t="shared" si="0" ref="B8:J8">+IF(B7=0,0,(B6/B7))</f>
        <v>1.2609099350046424</v>
      </c>
      <c r="C8" s="85">
        <f t="shared" si="0"/>
        <v>1.8333333333333333</v>
      </c>
      <c r="D8" s="85">
        <f t="shared" si="0"/>
        <v>1.3823529411764706</v>
      </c>
      <c r="E8" s="85">
        <f t="shared" si="0"/>
        <v>0.7764127764127764</v>
      </c>
      <c r="F8" s="85">
        <f t="shared" si="0"/>
        <v>1.1365795724465557</v>
      </c>
      <c r="G8" s="85">
        <f t="shared" si="0"/>
        <v>1.1536926147704591</v>
      </c>
      <c r="H8" s="85">
        <f t="shared" si="0"/>
        <v>0.8843283582089553</v>
      </c>
      <c r="I8" s="85">
        <f t="shared" si="0"/>
        <v>0.9079620160701242</v>
      </c>
      <c r="J8" s="85">
        <f t="shared" si="0"/>
        <v>0.8609375</v>
      </c>
      <c r="K8" s="86">
        <f>+(K6/K7)</f>
        <v>1.0513368983957219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3" t="s">
        <v>86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4" t="s">
        <v>39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6" t="s">
        <v>0</v>
      </c>
      <c r="K14" s="97"/>
    </row>
    <row r="15" spans="1:11" ht="12.75" customHeight="1">
      <c r="A15" s="98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Autres</v>
      </c>
      <c r="F15" s="9" t="str">
        <f>+VNR_Ventilé!F175</f>
        <v>Paysage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99"/>
      <c r="K15" s="100"/>
    </row>
    <row r="16" spans="1:11" ht="12.75">
      <c r="A16" s="98"/>
      <c r="B16" s="8"/>
      <c r="C16" s="12"/>
      <c r="D16" s="12"/>
      <c r="E16" s="12"/>
      <c r="F16" s="12"/>
      <c r="G16" s="12"/>
      <c r="H16" s="12"/>
      <c r="I16" s="12"/>
      <c r="J16" s="99"/>
      <c r="K16" s="100"/>
    </row>
    <row r="17" spans="1:11" ht="36.75" customHeight="1">
      <c r="A17" s="13"/>
      <c r="B17" s="14"/>
      <c r="C17" s="101" t="str">
        <f>+VNR_Ventilé!C177</f>
        <v>(FORP)</v>
      </c>
      <c r="D17" s="101" t="str">
        <f>+VNR_Ventilé!D177</f>
        <v>(PADE, ZEC, REFA, AUTF)</v>
      </c>
      <c r="E17" s="101" t="str">
        <f>+VNR_Ventilé!E177</f>
        <v>(SFIA, AUT, IP25, VREC)</v>
      </c>
      <c r="F17" s="101" t="str">
        <f>+VNR_Ventilé!F177</f>
        <v>(ENV)</v>
      </c>
      <c r="G17" s="101" t="str">
        <f>+VNR_Ventilé!G177</f>
        <v>(ORPH, FRES,ENCL, IM25)</v>
      </c>
      <c r="H17" s="101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2900</v>
      </c>
      <c r="D18" s="24">
        <f>+VNR_Ventilé!D178</f>
        <v>0</v>
      </c>
      <c r="E18" s="24">
        <f>+VNR_Ventilé!E178</f>
        <v>0</v>
      </c>
      <c r="F18" s="24">
        <f>+VNR_Ventilé!F178</f>
        <v>0</v>
      </c>
      <c r="G18" s="25">
        <f>+VNR_Ventilé!G178</f>
        <v>0</v>
      </c>
      <c r="H18" s="25">
        <f>+VNR_Ventilé!H178</f>
        <v>0</v>
      </c>
      <c r="I18" s="26"/>
      <c r="J18" s="60">
        <f aca="true" t="shared" si="1" ref="J18:J32">SUM(C18:I18)</f>
        <v>2900</v>
      </c>
      <c r="K18" s="28">
        <f>SUM(J18:J31)</f>
        <v>589800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2500</v>
      </c>
      <c r="D19" s="24">
        <f>+VNR_Ventilé!D179</f>
        <v>6300</v>
      </c>
      <c r="E19" s="24">
        <f>+VNR_Ventilé!E179</f>
        <v>0</v>
      </c>
      <c r="F19" s="24">
        <f>+VNR_Ventilé!F179</f>
        <v>300</v>
      </c>
      <c r="G19" s="25">
        <f>+VNR_Ventilé!G179</f>
        <v>2800</v>
      </c>
      <c r="H19" s="25">
        <f>+VNR_Ventilé!H179</f>
        <v>0</v>
      </c>
      <c r="I19" s="26"/>
      <c r="J19" s="60">
        <f t="shared" si="1"/>
        <v>11900</v>
      </c>
      <c r="K19" s="36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4">
        <f>+VNR_Ventilé!F180</f>
        <v>0</v>
      </c>
      <c r="G20" s="25">
        <f>+VNR_Ventilé!G180</f>
        <v>0</v>
      </c>
      <c r="H20" s="25">
        <f>+VNR_Ventilé!H180</f>
        <v>0</v>
      </c>
      <c r="I20" s="26"/>
      <c r="J20" s="60">
        <f t="shared" si="1"/>
        <v>0</v>
      </c>
      <c r="K20" s="36"/>
    </row>
    <row r="21" spans="1:11" ht="12.75">
      <c r="A21" s="13" t="str">
        <f>+VNR_Ventilé!A181</f>
        <v>A4 Peupleraies à résineux</v>
      </c>
      <c r="B21" s="13" t="str">
        <f>+VNR_Ventilé!B181</f>
        <v>PEU_R</v>
      </c>
      <c r="C21" s="43">
        <f>+VNR_Ventilé!C181</f>
        <v>32000</v>
      </c>
      <c r="D21" s="24">
        <f>+VNR_Ventilé!D181</f>
        <v>38600</v>
      </c>
      <c r="E21" s="24">
        <f>+VNR_Ventilé!E181</f>
        <v>6500</v>
      </c>
      <c r="F21" s="24">
        <f>+VNR_Ventilé!F181</f>
        <v>0</v>
      </c>
      <c r="G21" s="25">
        <f>+VNR_Ventilé!G181</f>
        <v>0</v>
      </c>
      <c r="H21" s="25">
        <f>+VNR_Ventilé!H181</f>
        <v>600</v>
      </c>
      <c r="I21" s="26"/>
      <c r="J21" s="60">
        <f t="shared" si="1"/>
        <v>77700</v>
      </c>
      <c r="K21" s="36"/>
    </row>
    <row r="22" spans="1:11" ht="12.75">
      <c r="A22" s="13" t="str">
        <f>+VNR_Ventilé!A182</f>
        <v>A5 Peupleraies</v>
      </c>
      <c r="B22" s="13" t="str">
        <f>+VNR_Ventilé!B182</f>
        <v>PEU</v>
      </c>
      <c r="C22" s="43">
        <f>+VNR_Ventilé!C182</f>
        <v>93900</v>
      </c>
      <c r="D22" s="24">
        <f>+VNR_Ventilé!D182</f>
        <v>200</v>
      </c>
      <c r="E22" s="24">
        <f>+VNR_Ventilé!E182</f>
        <v>300</v>
      </c>
      <c r="F22" s="24">
        <f>+VNR_Ventilé!F182</f>
        <v>1500</v>
      </c>
      <c r="G22" s="25">
        <f>+VNR_Ventilé!G182</f>
        <v>0</v>
      </c>
      <c r="H22" s="25">
        <f>+VNR_Ventilé!H182</f>
        <v>100</v>
      </c>
      <c r="I22" s="26"/>
      <c r="J22" s="60">
        <f t="shared" si="1"/>
        <v>96000</v>
      </c>
      <c r="K22" s="36"/>
    </row>
    <row r="23" spans="1:11" ht="12.75">
      <c r="A23" s="13" t="str">
        <f>+VNR_Ventilé!A183</f>
        <v>A6 Bétulaies blanches à résineux</v>
      </c>
      <c r="B23" s="13" t="str">
        <f>+VNR_Ventilé!B183</f>
        <v>PEU</v>
      </c>
      <c r="C23" s="43">
        <f>+VNR_Ventilé!C183</f>
        <v>9000</v>
      </c>
      <c r="D23" s="24">
        <f>+VNR_Ventilé!D183</f>
        <v>51800</v>
      </c>
      <c r="E23" s="24">
        <f>+VNR_Ventilé!E183</f>
        <v>0</v>
      </c>
      <c r="F23" s="24">
        <f>+VNR_Ventilé!F183</f>
        <v>1400</v>
      </c>
      <c r="G23" s="25">
        <f>+VNR_Ventilé!G183</f>
        <v>2800</v>
      </c>
      <c r="H23" s="25">
        <f>+VNR_Ventilé!H183</f>
        <v>0</v>
      </c>
      <c r="I23" s="26"/>
      <c r="J23" s="60">
        <f t="shared" si="1"/>
        <v>65000</v>
      </c>
      <c r="K23" s="36"/>
    </row>
    <row r="24" spans="1:11" ht="12.75">
      <c r="A24" s="13" t="str">
        <f>+VNR_Ventilé!A184</f>
        <v>B1 Feuillus tolérants</v>
      </c>
      <c r="B24" s="13" t="str">
        <f>+VNR_Ventilé!B184</f>
        <v>FT</v>
      </c>
      <c r="C24" s="51">
        <f>+VNR_Ventilé!C184</f>
        <v>51800</v>
      </c>
      <c r="D24" s="24">
        <f>+VNR_Ventilé!D184</f>
        <v>28400</v>
      </c>
      <c r="E24" s="24">
        <f>+VNR_Ventilé!E184</f>
        <v>29500</v>
      </c>
      <c r="F24" s="24">
        <f>+VNR_Ventilé!F184</f>
        <v>900</v>
      </c>
      <c r="G24" s="25">
        <f>+VNR_Ventilé!G184</f>
        <v>25700</v>
      </c>
      <c r="H24" s="25">
        <f>+VNR_Ventilé!H184</f>
        <v>14300</v>
      </c>
      <c r="I24" s="26"/>
      <c r="J24" s="60">
        <f t="shared" si="1"/>
        <v>150600</v>
      </c>
      <c r="K24" s="36"/>
    </row>
    <row r="25" spans="1:11" ht="12.75">
      <c r="A25" s="13" t="str">
        <f>+VNR_Ventilé!A185</f>
        <v>B2 Résineux à feuillus</v>
      </c>
      <c r="B25" s="13" t="str">
        <f>+VNR_Ventilé!B185</f>
        <v>R_F</v>
      </c>
      <c r="C25" s="51">
        <f>+VNR_Ventilé!C185</f>
        <v>6000</v>
      </c>
      <c r="D25" s="24">
        <f>+VNR_Ventilé!D185</f>
        <v>38200</v>
      </c>
      <c r="E25" s="24">
        <f>+VNR_Ventilé!E185</f>
        <v>0</v>
      </c>
      <c r="F25" s="24">
        <f>+VNR_Ventilé!F185</f>
        <v>200</v>
      </c>
      <c r="G25" s="25">
        <f>+VNR_Ventilé!G185</f>
        <v>5500</v>
      </c>
      <c r="H25" s="25">
        <f>+VNR_Ventilé!H185</f>
        <v>100</v>
      </c>
      <c r="I25" s="26"/>
      <c r="J25" s="60">
        <f t="shared" si="1"/>
        <v>50000</v>
      </c>
      <c r="K25" s="36"/>
    </row>
    <row r="26" spans="1:11" ht="12.75">
      <c r="A26" s="13" t="str">
        <f>+VNR_Ventilé!A186</f>
        <v>B3 Feuillus tolérants à résineux</v>
      </c>
      <c r="B26" s="13" t="str">
        <f>+VNR_Ventilé!B186</f>
        <v>FT_R</v>
      </c>
      <c r="C26" s="51">
        <f>+VNR_Ventilé!C186</f>
        <v>13500</v>
      </c>
      <c r="D26" s="24">
        <f>+VNR_Ventilé!D186</f>
        <v>78800</v>
      </c>
      <c r="E26" s="24">
        <f>+VNR_Ventilé!E186</f>
        <v>3100</v>
      </c>
      <c r="F26" s="24">
        <f>+VNR_Ventilé!F186</f>
        <v>1200</v>
      </c>
      <c r="G26" s="25">
        <f>+VNR_Ventilé!G186</f>
        <v>4800</v>
      </c>
      <c r="H26" s="25">
        <f>+VNR_Ventilé!H186</f>
        <v>1000</v>
      </c>
      <c r="I26" s="26"/>
      <c r="J26" s="60">
        <f t="shared" si="1"/>
        <v>102400</v>
      </c>
      <c r="K26" s="36"/>
    </row>
    <row r="27" spans="1:11" ht="12.75">
      <c r="A27" s="13" t="str">
        <f>+VNR_Ventilé!A187</f>
        <v>B4 Bétulaies blanches</v>
      </c>
      <c r="B27" s="13" t="str">
        <f>+VNR_Ventilé!B187</f>
        <v>BOP</v>
      </c>
      <c r="C27" s="51">
        <f>+VNR_Ventilé!C187</f>
        <v>0</v>
      </c>
      <c r="D27" s="24">
        <f>+VNR_Ventilé!D187</f>
        <v>0</v>
      </c>
      <c r="E27" s="24">
        <f>+VNR_Ventilé!E187</f>
        <v>0</v>
      </c>
      <c r="F27" s="24">
        <f>+VNR_Ventilé!F187</f>
        <v>0</v>
      </c>
      <c r="G27" s="25">
        <f>+VNR_Ventilé!G187</f>
        <v>0</v>
      </c>
      <c r="H27" s="25">
        <f>+VNR_Ventilé!H187</f>
        <v>0</v>
      </c>
      <c r="I27" s="26"/>
      <c r="J27" s="60">
        <f t="shared" si="1"/>
        <v>0</v>
      </c>
      <c r="K27" s="36"/>
    </row>
    <row r="28" spans="1:11" ht="12.75">
      <c r="A28" s="13" t="str">
        <f>+VNR_Ventilé!A188</f>
        <v>B5 Pinèdes blanches</v>
      </c>
      <c r="B28" s="13" t="str">
        <f>+VNR_Ventilé!B188</f>
        <v>PINS</v>
      </c>
      <c r="C28" s="51">
        <f>+VNR_Ventilé!C188</f>
        <v>1400</v>
      </c>
      <c r="D28" s="24">
        <f>+VNR_Ventilé!D188</f>
        <v>800</v>
      </c>
      <c r="E28" s="24">
        <f>+VNR_Ventilé!E188</f>
        <v>4000</v>
      </c>
      <c r="F28" s="24">
        <f>+VNR_Ventilé!F188</f>
        <v>0</v>
      </c>
      <c r="G28" s="25">
        <f>+VNR_Ventilé!G188</f>
        <v>200</v>
      </c>
      <c r="H28" s="25">
        <f>+VNR_Ventilé!H188</f>
        <v>400</v>
      </c>
      <c r="I28" s="26"/>
      <c r="J28" s="60">
        <f t="shared" si="1"/>
        <v>6800</v>
      </c>
      <c r="K28" s="36"/>
    </row>
    <row r="29" spans="1:11" ht="12.75">
      <c r="A29" s="13" t="str">
        <f>+VNR_Ventilé!A189</f>
        <v>D1Cédrières</v>
      </c>
      <c r="B29" s="13" t="str">
        <f>+VNR_Ventilé!B189</f>
        <v>THO</v>
      </c>
      <c r="C29" s="52">
        <f>+VNR_Ventilé!C189</f>
        <v>400</v>
      </c>
      <c r="D29" s="25">
        <f>+VNR_Ventilé!D189</f>
        <v>19000</v>
      </c>
      <c r="E29" s="25">
        <f>+VNR_Ventilé!E189</f>
        <v>4700</v>
      </c>
      <c r="F29" s="25">
        <f>+VNR_Ventilé!F189</f>
        <v>400</v>
      </c>
      <c r="G29" s="25">
        <f>+VNR_Ventilé!G189</f>
        <v>1000</v>
      </c>
      <c r="H29" s="25">
        <f>+VNR_Ventilé!H189</f>
        <v>1000</v>
      </c>
      <c r="I29" s="26"/>
      <c r="J29" s="60">
        <f t="shared" si="1"/>
        <v>26500</v>
      </c>
      <c r="K29" s="36"/>
    </row>
    <row r="30" spans="1:11" ht="12.75">
      <c r="A30" s="13" t="str">
        <f>+VNR_Ventilé!A190</f>
        <v>D2 Érablières rouges</v>
      </c>
      <c r="B30" s="13" t="str">
        <f>+VNR_Ventilé!B190</f>
        <v>ERO</v>
      </c>
      <c r="C30" s="52">
        <f>+VNR_Ventilé!C190</f>
        <v>0</v>
      </c>
      <c r="D30" s="25">
        <f>+VNR_Ventilé!D190</f>
        <v>0</v>
      </c>
      <c r="E30" s="25">
        <f>+VNR_Ventilé!E190</f>
        <v>0</v>
      </c>
      <c r="F30" s="25">
        <f>+VNR_Ventilé!F190</f>
        <v>0</v>
      </c>
      <c r="G30" s="25">
        <f>+VNR_Ventilé!G190</f>
        <v>0</v>
      </c>
      <c r="H30" s="25">
        <f>+VNR_Ventilé!H190</f>
        <v>0</v>
      </c>
      <c r="I30" s="26"/>
      <c r="J30" s="60">
        <f t="shared" si="1"/>
        <v>0</v>
      </c>
      <c r="K30" s="36"/>
    </row>
    <row r="31" spans="1:11" ht="12.75">
      <c r="A31" s="13">
        <f>+VNR_Ventilé!A191</f>
        <v>0</v>
      </c>
      <c r="B31" s="13">
        <f>+VNR_Ventilé!B191</f>
        <v>0</v>
      </c>
      <c r="C31" s="53">
        <f>+VNR_Ventilé!C191</f>
        <v>0</v>
      </c>
      <c r="D31" s="26">
        <f>+VNR_Ventilé!D191</f>
        <v>0</v>
      </c>
      <c r="E31" s="26">
        <f>+VNR_Ventilé!E191</f>
        <v>0</v>
      </c>
      <c r="F31" s="26">
        <f>+VNR_Ventilé!F191</f>
        <v>0</v>
      </c>
      <c r="G31" s="26">
        <f>+VNR_Ventilé!G191</f>
        <v>0</v>
      </c>
      <c r="H31" s="26">
        <f>+VNR_Ventilé!H191</f>
        <v>0</v>
      </c>
      <c r="I31" s="26"/>
      <c r="J31" s="60">
        <f t="shared" si="1"/>
        <v>0</v>
      </c>
      <c r="K31" s="36"/>
    </row>
    <row r="32" spans="1:11" ht="13.5" thickBot="1">
      <c r="A32" s="55"/>
      <c r="B32" s="56"/>
      <c r="C32" s="57">
        <f aca="true" t="shared" si="2" ref="C32:I32">SUM(C18:C31)</f>
        <v>213400</v>
      </c>
      <c r="D32" s="57">
        <f t="shared" si="2"/>
        <v>262100</v>
      </c>
      <c r="E32" s="57">
        <f t="shared" si="2"/>
        <v>48100</v>
      </c>
      <c r="F32" s="57">
        <f t="shared" si="2"/>
        <v>5900</v>
      </c>
      <c r="G32" s="57">
        <f t="shared" si="2"/>
        <v>42800</v>
      </c>
      <c r="H32" s="57">
        <f t="shared" si="2"/>
        <v>17500</v>
      </c>
      <c r="I32" s="57">
        <f t="shared" si="2"/>
        <v>0</v>
      </c>
      <c r="J32" s="49">
        <f t="shared" si="1"/>
        <v>589800</v>
      </c>
      <c r="K32" s="58"/>
    </row>
    <row r="33" spans="1:11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">
      <selection activeCell="M178" sqref="M178:Q19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073-51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 t="s">
        <v>55</v>
      </c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 t="s">
        <v>61</v>
      </c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2400</v>
      </c>
      <c r="D7" s="24">
        <v>0</v>
      </c>
      <c r="E7" s="24">
        <v>0</v>
      </c>
      <c r="F7" s="24">
        <v>0</v>
      </c>
      <c r="G7" s="25">
        <v>0</v>
      </c>
      <c r="H7" s="25">
        <v>0</v>
      </c>
      <c r="I7" s="26">
        <v>0</v>
      </c>
      <c r="J7" s="27">
        <f aca="true" t="shared" si="0" ref="J7:J21">SUM(C7:I7)</f>
        <v>2400</v>
      </c>
      <c r="K7" s="28">
        <f>SUM(J7:J20)</f>
        <v>135800</v>
      </c>
      <c r="M7" s="23">
        <f aca="true" t="shared" si="1" ref="M7:M12">+C7</f>
        <v>2400</v>
      </c>
      <c r="N7" s="24">
        <f aca="true" t="shared" si="2" ref="N7:N12">+D7+E7+F7</f>
        <v>0</v>
      </c>
      <c r="O7" s="29"/>
      <c r="P7" s="25">
        <f aca="true" t="shared" si="3" ref="P7:P17">+G7+H7</f>
        <v>0</v>
      </c>
      <c r="Q7" s="30">
        <f aca="true" t="shared" si="4" ref="Q7:Q19">SUM(M7:P7)</f>
        <v>2400</v>
      </c>
      <c r="R7" s="31"/>
      <c r="S7" s="32" t="s">
        <v>5</v>
      </c>
      <c r="T7" s="33">
        <f>+M21</f>
        <v>19200</v>
      </c>
      <c r="U7" s="34">
        <f>+M40</f>
        <v>2500</v>
      </c>
      <c r="V7" s="34">
        <f>+M59</f>
        <v>0</v>
      </c>
      <c r="W7" s="34">
        <f>+M78</f>
        <v>7000</v>
      </c>
      <c r="X7" s="34">
        <f>+M97</f>
        <v>60100</v>
      </c>
      <c r="Y7" s="34">
        <f>+M116</f>
        <v>16800</v>
      </c>
      <c r="Z7" s="34">
        <f>+M135</f>
        <v>2300</v>
      </c>
      <c r="AA7" s="34">
        <f>+M154</f>
        <v>22000</v>
      </c>
      <c r="AB7" s="34">
        <f>+M173</f>
        <v>10400</v>
      </c>
      <c r="AC7" s="35">
        <f>SUM(T7:AB7)</f>
        <v>140300</v>
      </c>
    </row>
    <row r="8" spans="1:29" ht="12.75">
      <c r="A8" s="13" t="s">
        <v>66</v>
      </c>
      <c r="B8" s="13" t="s">
        <v>67</v>
      </c>
      <c r="C8" s="23">
        <v>1600</v>
      </c>
      <c r="D8" s="24">
        <v>4100</v>
      </c>
      <c r="E8" s="24">
        <v>0</v>
      </c>
      <c r="F8" s="24">
        <v>0</v>
      </c>
      <c r="G8" s="25">
        <v>1700</v>
      </c>
      <c r="H8" s="25">
        <v>0</v>
      </c>
      <c r="I8" s="26">
        <v>0</v>
      </c>
      <c r="J8" s="27">
        <f t="shared" si="0"/>
        <v>7400</v>
      </c>
      <c r="K8" s="36"/>
      <c r="M8" s="23">
        <f t="shared" si="1"/>
        <v>1600</v>
      </c>
      <c r="N8" s="24">
        <f t="shared" si="2"/>
        <v>4100</v>
      </c>
      <c r="O8" s="29"/>
      <c r="P8" s="25">
        <f t="shared" si="3"/>
        <v>1700</v>
      </c>
      <c r="Q8" s="30">
        <f t="shared" si="4"/>
        <v>7400</v>
      </c>
      <c r="S8" s="32" t="s">
        <v>6</v>
      </c>
      <c r="T8" s="37">
        <f>+N21</f>
        <v>99000</v>
      </c>
      <c r="U8" s="38">
        <f>+N40</f>
        <v>24800</v>
      </c>
      <c r="V8" s="38">
        <f>+N59</f>
        <v>2600</v>
      </c>
      <c r="W8" s="38">
        <f>+N78</f>
        <v>20600</v>
      </c>
      <c r="X8" s="38">
        <f>+N97</f>
        <v>33200</v>
      </c>
      <c r="Y8" s="38">
        <f>+N116</f>
        <v>35500</v>
      </c>
      <c r="Z8" s="38">
        <f>+N135</f>
        <v>39200</v>
      </c>
      <c r="AA8" s="38">
        <f>+N154</f>
        <v>79000</v>
      </c>
      <c r="AB8" s="38">
        <f>+N173</f>
        <v>30800</v>
      </c>
      <c r="AC8" s="39">
        <f>SUM(T8:AB8)</f>
        <v>364700</v>
      </c>
    </row>
    <row r="9" spans="1:29" ht="12.75">
      <c r="A9" s="13" t="s">
        <v>68</v>
      </c>
      <c r="B9" s="13" t="s">
        <v>69</v>
      </c>
      <c r="C9" s="23">
        <v>0</v>
      </c>
      <c r="D9" s="24">
        <v>0</v>
      </c>
      <c r="E9" s="24">
        <v>0</v>
      </c>
      <c r="F9" s="24">
        <v>0</v>
      </c>
      <c r="G9" s="25">
        <v>0</v>
      </c>
      <c r="H9" s="25">
        <v>0</v>
      </c>
      <c r="I9" s="26">
        <v>0</v>
      </c>
      <c r="J9" s="27">
        <f t="shared" si="0"/>
        <v>0</v>
      </c>
      <c r="K9" s="36"/>
      <c r="M9" s="23">
        <f t="shared" si="1"/>
        <v>0</v>
      </c>
      <c r="N9" s="24">
        <f t="shared" si="2"/>
        <v>0</v>
      </c>
      <c r="O9" s="29"/>
      <c r="P9" s="25">
        <f t="shared" si="3"/>
        <v>0</v>
      </c>
      <c r="Q9" s="30">
        <f t="shared" si="4"/>
        <v>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70</v>
      </c>
      <c r="B10" s="13" t="s">
        <v>71</v>
      </c>
      <c r="C10" s="43">
        <v>6800</v>
      </c>
      <c r="D10" s="24">
        <v>8600</v>
      </c>
      <c r="E10" s="24">
        <v>1400</v>
      </c>
      <c r="F10" s="24">
        <v>0</v>
      </c>
      <c r="G10" s="25">
        <v>0</v>
      </c>
      <c r="H10" s="25">
        <v>100</v>
      </c>
      <c r="I10" s="26">
        <v>0</v>
      </c>
      <c r="J10" s="27">
        <f t="shared" si="0"/>
        <v>16900</v>
      </c>
      <c r="K10" s="36"/>
      <c r="M10" s="23">
        <f t="shared" si="1"/>
        <v>6800</v>
      </c>
      <c r="N10" s="24">
        <f t="shared" si="2"/>
        <v>10000</v>
      </c>
      <c r="O10" s="29"/>
      <c r="P10" s="25">
        <f t="shared" si="3"/>
        <v>100</v>
      </c>
      <c r="Q10" s="30">
        <f t="shared" si="4"/>
        <v>16900</v>
      </c>
      <c r="S10" s="32" t="s">
        <v>8</v>
      </c>
      <c r="T10" s="44">
        <f>+P21</f>
        <v>17600</v>
      </c>
      <c r="U10" s="45">
        <f>+P40</f>
        <v>10100</v>
      </c>
      <c r="V10" s="45">
        <f>+P59</f>
        <v>2100</v>
      </c>
      <c r="W10" s="45">
        <f>+P78</f>
        <v>4000</v>
      </c>
      <c r="X10" s="45">
        <f>+P97</f>
        <v>2400</v>
      </c>
      <c r="Y10" s="45">
        <f>+P116</f>
        <v>5500</v>
      </c>
      <c r="Z10" s="45">
        <f>+P135</f>
        <v>5900</v>
      </c>
      <c r="AA10" s="45">
        <f>+P154</f>
        <v>23300</v>
      </c>
      <c r="AB10" s="45">
        <f>+P173</f>
        <v>13900</v>
      </c>
      <c r="AC10" s="46">
        <f>SUM(T10:AB10)</f>
        <v>84800</v>
      </c>
    </row>
    <row r="11" spans="1:29" ht="13.5" thickBot="1">
      <c r="A11" s="13" t="s">
        <v>72</v>
      </c>
      <c r="B11" s="13" t="s">
        <v>21</v>
      </c>
      <c r="C11" s="43">
        <v>6500</v>
      </c>
      <c r="D11" s="24">
        <v>0</v>
      </c>
      <c r="E11" s="24">
        <v>0</v>
      </c>
      <c r="F11" s="24">
        <v>0</v>
      </c>
      <c r="G11" s="25">
        <v>0</v>
      </c>
      <c r="H11" s="25">
        <v>0</v>
      </c>
      <c r="I11" s="26">
        <v>0</v>
      </c>
      <c r="J11" s="27">
        <f t="shared" si="0"/>
        <v>6500</v>
      </c>
      <c r="K11" s="36"/>
      <c r="M11" s="23">
        <f t="shared" si="1"/>
        <v>6500</v>
      </c>
      <c r="N11" s="24">
        <f t="shared" si="2"/>
        <v>0</v>
      </c>
      <c r="O11" s="29"/>
      <c r="P11" s="25">
        <f t="shared" si="3"/>
        <v>0</v>
      </c>
      <c r="Q11" s="30">
        <f t="shared" si="4"/>
        <v>6500</v>
      </c>
      <c r="S11" s="47" t="s">
        <v>0</v>
      </c>
      <c r="T11" s="48">
        <f aca="true" t="shared" si="5" ref="T11:AC11">SUM(T7:T10)</f>
        <v>135800</v>
      </c>
      <c r="U11" s="49">
        <f t="shared" si="5"/>
        <v>37400</v>
      </c>
      <c r="V11" s="49">
        <f t="shared" si="5"/>
        <v>4700</v>
      </c>
      <c r="W11" s="49">
        <f t="shared" si="5"/>
        <v>31600</v>
      </c>
      <c r="X11" s="49">
        <f t="shared" si="5"/>
        <v>95700</v>
      </c>
      <c r="Y11" s="49">
        <f t="shared" si="5"/>
        <v>57800</v>
      </c>
      <c r="Z11" s="49">
        <f t="shared" si="5"/>
        <v>47400</v>
      </c>
      <c r="AA11" s="49">
        <f t="shared" si="5"/>
        <v>124300</v>
      </c>
      <c r="AB11" s="49">
        <f t="shared" si="5"/>
        <v>55100</v>
      </c>
      <c r="AC11" s="50">
        <f t="shared" si="5"/>
        <v>589800</v>
      </c>
    </row>
    <row r="12" spans="1:17" ht="12.75">
      <c r="A12" s="13" t="s">
        <v>73</v>
      </c>
      <c r="B12" s="13" t="s">
        <v>21</v>
      </c>
      <c r="C12" s="43">
        <v>1900</v>
      </c>
      <c r="D12" s="24">
        <v>11600</v>
      </c>
      <c r="E12" s="24">
        <v>0</v>
      </c>
      <c r="F12" s="24">
        <v>0</v>
      </c>
      <c r="G12" s="25">
        <v>700</v>
      </c>
      <c r="H12" s="25">
        <v>0</v>
      </c>
      <c r="I12" s="26">
        <v>0</v>
      </c>
      <c r="J12" s="27">
        <f t="shared" si="0"/>
        <v>14200</v>
      </c>
      <c r="K12" s="36"/>
      <c r="M12" s="23">
        <f t="shared" si="1"/>
        <v>1900</v>
      </c>
      <c r="N12" s="24">
        <f t="shared" si="2"/>
        <v>11600</v>
      </c>
      <c r="O12" s="29"/>
      <c r="P12" s="25">
        <f t="shared" si="3"/>
        <v>700</v>
      </c>
      <c r="Q12" s="30">
        <f t="shared" si="4"/>
        <v>14200</v>
      </c>
    </row>
    <row r="13" spans="1:17" ht="12.75">
      <c r="A13" s="13" t="s">
        <v>74</v>
      </c>
      <c r="B13" s="13" t="s">
        <v>75</v>
      </c>
      <c r="C13" s="51">
        <v>4500</v>
      </c>
      <c r="D13" s="24">
        <v>9800</v>
      </c>
      <c r="E13" s="24">
        <v>2000</v>
      </c>
      <c r="F13" s="24">
        <v>0</v>
      </c>
      <c r="G13" s="25">
        <v>1600</v>
      </c>
      <c r="H13" s="25">
        <v>1100</v>
      </c>
      <c r="I13" s="26">
        <v>0</v>
      </c>
      <c r="J13" s="27">
        <f t="shared" si="0"/>
        <v>19000</v>
      </c>
      <c r="K13" s="36"/>
      <c r="M13" s="34"/>
      <c r="N13" s="24">
        <f>+C13+D13+E13+F13</f>
        <v>16300</v>
      </c>
      <c r="O13" s="29"/>
      <c r="P13" s="25">
        <f t="shared" si="3"/>
        <v>2700</v>
      </c>
      <c r="Q13" s="30">
        <f t="shared" si="4"/>
        <v>19000</v>
      </c>
    </row>
    <row r="14" spans="1:17" ht="12.75">
      <c r="A14" s="13" t="s">
        <v>76</v>
      </c>
      <c r="B14" s="13" t="s">
        <v>77</v>
      </c>
      <c r="C14" s="51">
        <v>2300</v>
      </c>
      <c r="D14" s="24">
        <v>14400</v>
      </c>
      <c r="E14" s="24">
        <v>0</v>
      </c>
      <c r="F14" s="24">
        <v>0</v>
      </c>
      <c r="G14" s="25">
        <v>1900</v>
      </c>
      <c r="H14" s="25">
        <v>100</v>
      </c>
      <c r="I14" s="26">
        <v>0</v>
      </c>
      <c r="J14" s="27">
        <f t="shared" si="0"/>
        <v>18700</v>
      </c>
      <c r="K14" s="36"/>
      <c r="M14" s="34"/>
      <c r="N14" s="24">
        <f>+C14+D14+E14+F14</f>
        <v>16700</v>
      </c>
      <c r="O14" s="29"/>
      <c r="P14" s="25">
        <f t="shared" si="3"/>
        <v>2000</v>
      </c>
      <c r="Q14" s="30">
        <f t="shared" si="4"/>
        <v>18700</v>
      </c>
    </row>
    <row r="15" spans="1:17" ht="12.75">
      <c r="A15" s="13" t="s">
        <v>78</v>
      </c>
      <c r="B15" s="13" t="s">
        <v>79</v>
      </c>
      <c r="C15" s="51">
        <v>5800</v>
      </c>
      <c r="D15" s="24">
        <v>31900</v>
      </c>
      <c r="E15" s="24">
        <v>1300</v>
      </c>
      <c r="F15" s="24">
        <v>0</v>
      </c>
      <c r="G15" s="25">
        <v>1500</v>
      </c>
      <c r="H15" s="25">
        <v>500</v>
      </c>
      <c r="I15" s="26">
        <v>0</v>
      </c>
      <c r="J15" s="27">
        <f t="shared" si="0"/>
        <v>41000</v>
      </c>
      <c r="K15" s="36"/>
      <c r="M15" s="34"/>
      <c r="N15" s="24">
        <f>+C15+D15+E15+F15</f>
        <v>39000</v>
      </c>
      <c r="O15" s="29"/>
      <c r="P15" s="25">
        <f t="shared" si="3"/>
        <v>2000</v>
      </c>
      <c r="Q15" s="30">
        <f t="shared" si="4"/>
        <v>41000</v>
      </c>
    </row>
    <row r="16" spans="1:17" ht="12.75">
      <c r="A16" s="13" t="s">
        <v>80</v>
      </c>
      <c r="B16" s="13" t="s">
        <v>22</v>
      </c>
      <c r="C16" s="51">
        <v>0</v>
      </c>
      <c r="D16" s="24">
        <v>0</v>
      </c>
      <c r="E16" s="24">
        <v>0</v>
      </c>
      <c r="F16" s="24">
        <v>0</v>
      </c>
      <c r="G16" s="25">
        <v>0</v>
      </c>
      <c r="H16" s="25">
        <v>0</v>
      </c>
      <c r="I16" s="26">
        <v>0</v>
      </c>
      <c r="J16" s="27">
        <f t="shared" si="0"/>
        <v>0</v>
      </c>
      <c r="K16" s="36"/>
      <c r="M16" s="34"/>
      <c r="N16" s="24">
        <f>+C16+D16+E16+F16</f>
        <v>0</v>
      </c>
      <c r="O16" s="29"/>
      <c r="P16" s="25">
        <f t="shared" si="3"/>
        <v>0</v>
      </c>
      <c r="Q16" s="30">
        <f t="shared" si="4"/>
        <v>0</v>
      </c>
    </row>
    <row r="17" spans="1:17" ht="12.75">
      <c r="A17" s="13" t="s">
        <v>81</v>
      </c>
      <c r="B17" s="13" t="s">
        <v>82</v>
      </c>
      <c r="C17" s="51">
        <v>200</v>
      </c>
      <c r="D17" s="24">
        <v>300</v>
      </c>
      <c r="E17" s="24">
        <v>800</v>
      </c>
      <c r="F17" s="24">
        <v>0</v>
      </c>
      <c r="G17" s="25">
        <v>100</v>
      </c>
      <c r="H17" s="25">
        <v>100</v>
      </c>
      <c r="I17" s="26">
        <v>0</v>
      </c>
      <c r="J17" s="27">
        <f t="shared" si="0"/>
        <v>1500</v>
      </c>
      <c r="K17" s="36"/>
      <c r="M17" s="34"/>
      <c r="N17" s="24">
        <f>+C17+D17+E17+F17</f>
        <v>1300</v>
      </c>
      <c r="O17" s="29"/>
      <c r="P17" s="25">
        <f t="shared" si="3"/>
        <v>200</v>
      </c>
      <c r="Q17" s="30">
        <f t="shared" si="4"/>
        <v>1500</v>
      </c>
    </row>
    <row r="18" spans="1:17" ht="12.75">
      <c r="A18" s="13" t="s">
        <v>83</v>
      </c>
      <c r="B18" s="13" t="s">
        <v>18</v>
      </c>
      <c r="C18" s="52">
        <v>200</v>
      </c>
      <c r="D18" s="25">
        <v>5900</v>
      </c>
      <c r="E18" s="25">
        <v>1400</v>
      </c>
      <c r="F18" s="25">
        <v>0</v>
      </c>
      <c r="G18" s="25">
        <v>400</v>
      </c>
      <c r="H18" s="25">
        <v>300</v>
      </c>
      <c r="I18" s="26">
        <v>0</v>
      </c>
      <c r="J18" s="27">
        <f t="shared" si="0"/>
        <v>8200</v>
      </c>
      <c r="K18" s="36"/>
      <c r="M18" s="34"/>
      <c r="N18" s="38"/>
      <c r="O18" s="29"/>
      <c r="P18" s="25">
        <f>+G18+H18+C18+D18+E18+F18</f>
        <v>8200</v>
      </c>
      <c r="Q18" s="30">
        <f t="shared" si="4"/>
        <v>8200</v>
      </c>
    </row>
    <row r="19" spans="1:17" ht="12.75">
      <c r="A19" s="13" t="s">
        <v>84</v>
      </c>
      <c r="B19" s="13" t="s">
        <v>85</v>
      </c>
      <c r="C19" s="52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6">
        <v>0</v>
      </c>
      <c r="J19" s="27">
        <f t="shared" si="0"/>
        <v>0</v>
      </c>
      <c r="K19" s="36"/>
      <c r="M19" s="34"/>
      <c r="N19" s="38"/>
      <c r="O19" s="41"/>
      <c r="P19" s="25">
        <f>+G19+H19+C19+D19+E19+F19</f>
        <v>0</v>
      </c>
      <c r="Q19" s="30">
        <f t="shared" si="4"/>
        <v>0</v>
      </c>
    </row>
    <row r="20" spans="1:17" ht="12.75">
      <c r="A20" s="13">
        <v>0</v>
      </c>
      <c r="B20" s="13">
        <v>0</v>
      </c>
      <c r="C20" s="53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7">
        <f t="shared" si="0"/>
        <v>0</v>
      </c>
      <c r="K20" s="36"/>
      <c r="M20" s="34"/>
      <c r="N20" s="38"/>
      <c r="O20" s="41"/>
      <c r="P20" s="45"/>
      <c r="Q20" s="54"/>
    </row>
    <row r="21" spans="1:17" ht="13.5" thickBot="1">
      <c r="A21" s="55"/>
      <c r="B21" s="56"/>
      <c r="C21" s="57">
        <f aca="true" t="shared" si="6" ref="C21:I21">SUM(C7:C20)</f>
        <v>32200</v>
      </c>
      <c r="D21" s="57">
        <f t="shared" si="6"/>
        <v>86600</v>
      </c>
      <c r="E21" s="57">
        <f t="shared" si="6"/>
        <v>6900</v>
      </c>
      <c r="F21" s="57">
        <f t="shared" si="6"/>
        <v>0</v>
      </c>
      <c r="G21" s="57">
        <f t="shared" si="6"/>
        <v>7900</v>
      </c>
      <c r="H21" s="57">
        <f t="shared" si="6"/>
        <v>2200</v>
      </c>
      <c r="I21" s="57">
        <f t="shared" si="6"/>
        <v>0</v>
      </c>
      <c r="J21" s="49">
        <f t="shared" si="0"/>
        <v>135800</v>
      </c>
      <c r="K21" s="58"/>
      <c r="M21" s="34">
        <f>SUM(M7:M20)</f>
        <v>19200</v>
      </c>
      <c r="N21" s="38">
        <f>SUM(N7:N20)</f>
        <v>99000</v>
      </c>
      <c r="O21" s="41">
        <f>SUM(O7:O20)</f>
        <v>0</v>
      </c>
      <c r="P21" s="45">
        <f>SUM(P7:P20)</f>
        <v>17600</v>
      </c>
      <c r="Q21" s="30">
        <f>SUM(Q7:Q20)</f>
        <v>135800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9" t="str">
        <f aca="true" t="shared" si="7" ref="C23:I23">+C4</f>
        <v>Sans contrainte</v>
      </c>
      <c r="D23" s="59" t="str">
        <f t="shared" si="7"/>
        <v>Territoires fauniques structurés</v>
      </c>
      <c r="E23" s="59" t="str">
        <f t="shared" si="7"/>
        <v>Autres</v>
      </c>
      <c r="F23" s="59" t="str">
        <f t="shared" si="7"/>
        <v>Paysage</v>
      </c>
      <c r="G23" s="59" t="str">
        <f t="shared" si="7"/>
        <v>Peuplements orphelins</v>
      </c>
      <c r="H23" s="59" t="str">
        <f t="shared" si="7"/>
        <v>Pentes fortes</v>
      </c>
      <c r="I23" s="59" t="str">
        <f t="shared" si="7"/>
        <v>Paysage</v>
      </c>
      <c r="J23" s="8"/>
      <c r="K23" s="10"/>
    </row>
    <row r="24" spans="1:13" ht="12.75">
      <c r="A24" s="7"/>
      <c r="B24" s="8"/>
      <c r="C24" s="59"/>
      <c r="D24" s="59"/>
      <c r="E24" s="59"/>
      <c r="F24" s="59"/>
      <c r="G24" s="59"/>
      <c r="H24" s="59"/>
      <c r="I24" s="59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8" ref="C25:I25">+C6</f>
        <v>(FORP)</v>
      </c>
      <c r="D25" s="15" t="str">
        <f t="shared" si="8"/>
        <v>(PADE, ZEC, REFA, AUTF)</v>
      </c>
      <c r="E25" s="15" t="str">
        <f t="shared" si="8"/>
        <v>(SFIA, AUT, IP25, VREC)</v>
      </c>
      <c r="F25" s="15" t="str">
        <f t="shared" si="8"/>
        <v>(ENV)</v>
      </c>
      <c r="G25" s="15" t="str">
        <f t="shared" si="8"/>
        <v>(ORPH, FRES,ENCL, IM25)</v>
      </c>
      <c r="H25" s="15" t="str">
        <f t="shared" si="8"/>
        <v>(PEEC)</v>
      </c>
      <c r="I25" s="15" t="str">
        <f t="shared" si="8"/>
        <v>(ENV)</v>
      </c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9" ref="A26:B39">+A7</f>
        <v>A1 Pessières</v>
      </c>
      <c r="B26" s="13" t="str">
        <f t="shared" si="9"/>
        <v>EPX</v>
      </c>
      <c r="C26" s="23">
        <v>100</v>
      </c>
      <c r="D26" s="24">
        <v>0</v>
      </c>
      <c r="E26" s="24">
        <v>0</v>
      </c>
      <c r="F26" s="24">
        <v>0</v>
      </c>
      <c r="G26" s="25">
        <v>0</v>
      </c>
      <c r="H26" s="25">
        <v>0</v>
      </c>
      <c r="I26" s="26">
        <v>0</v>
      </c>
      <c r="J26" s="27">
        <f aca="true" t="shared" si="10" ref="J26:J39">SUM(C26:I26)</f>
        <v>100</v>
      </c>
      <c r="K26" s="28">
        <f>SUM(J26:J39)</f>
        <v>37400</v>
      </c>
      <c r="M26" s="23">
        <f aca="true" t="shared" si="11" ref="M26:M31">+C26</f>
        <v>100</v>
      </c>
      <c r="N26" s="24">
        <f aca="true" t="shared" si="12" ref="N26:N31">+D26+E26+F26</f>
        <v>0</v>
      </c>
      <c r="O26" s="29"/>
      <c r="P26" s="25">
        <f aca="true" t="shared" si="13" ref="P26:P36">+G26+H26</f>
        <v>0</v>
      </c>
      <c r="Q26" s="30">
        <f aca="true" t="shared" si="14" ref="Q26:Q38">SUM(M26:P26)</f>
        <v>100</v>
      </c>
    </row>
    <row r="27" spans="1:17" ht="12.75">
      <c r="A27" s="13" t="str">
        <f t="shared" si="9"/>
        <v>A2 Sapinières</v>
      </c>
      <c r="B27" s="13" t="str">
        <f t="shared" si="9"/>
        <v>SAB</v>
      </c>
      <c r="C27" s="23">
        <v>200</v>
      </c>
      <c r="D27" s="24">
        <v>400</v>
      </c>
      <c r="E27" s="24">
        <v>0</v>
      </c>
      <c r="F27" s="24">
        <v>100</v>
      </c>
      <c r="G27" s="25">
        <v>200</v>
      </c>
      <c r="H27" s="25">
        <v>0</v>
      </c>
      <c r="I27" s="26">
        <v>0</v>
      </c>
      <c r="J27" s="27">
        <f t="shared" si="10"/>
        <v>900</v>
      </c>
      <c r="K27" s="36"/>
      <c r="M27" s="23">
        <f t="shared" si="11"/>
        <v>200</v>
      </c>
      <c r="N27" s="24">
        <f t="shared" si="12"/>
        <v>500</v>
      </c>
      <c r="O27" s="29"/>
      <c r="P27" s="25">
        <f t="shared" si="13"/>
        <v>200</v>
      </c>
      <c r="Q27" s="30">
        <f t="shared" si="14"/>
        <v>900</v>
      </c>
    </row>
    <row r="28" spans="1:17" ht="12.75">
      <c r="A28" s="13" t="str">
        <f t="shared" si="9"/>
        <v>A3 Pinèdes grises</v>
      </c>
      <c r="B28" s="13" t="str">
        <f t="shared" si="9"/>
        <v>PIG</v>
      </c>
      <c r="C28" s="23">
        <v>0</v>
      </c>
      <c r="D28" s="24">
        <v>0</v>
      </c>
      <c r="E28" s="24">
        <v>0</v>
      </c>
      <c r="F28" s="24">
        <v>0</v>
      </c>
      <c r="G28" s="25">
        <v>0</v>
      </c>
      <c r="H28" s="25">
        <v>0</v>
      </c>
      <c r="I28" s="26">
        <v>0</v>
      </c>
      <c r="J28" s="27">
        <f t="shared" si="10"/>
        <v>0</v>
      </c>
      <c r="K28" s="36"/>
      <c r="M28" s="23">
        <f t="shared" si="11"/>
        <v>0</v>
      </c>
      <c r="N28" s="24">
        <f t="shared" si="12"/>
        <v>0</v>
      </c>
      <c r="O28" s="29"/>
      <c r="P28" s="25">
        <f t="shared" si="13"/>
        <v>0</v>
      </c>
      <c r="Q28" s="30">
        <f t="shared" si="14"/>
        <v>0</v>
      </c>
    </row>
    <row r="29" spans="1:17" ht="12.75">
      <c r="A29" s="13" t="str">
        <f t="shared" si="9"/>
        <v>A4 Peupleraies à résineux</v>
      </c>
      <c r="B29" s="13" t="str">
        <f t="shared" si="9"/>
        <v>PEU_R</v>
      </c>
      <c r="C29" s="43">
        <v>1300</v>
      </c>
      <c r="D29" s="24">
        <v>1700</v>
      </c>
      <c r="E29" s="24">
        <v>200</v>
      </c>
      <c r="F29" s="24">
        <v>0</v>
      </c>
      <c r="G29" s="25">
        <v>0</v>
      </c>
      <c r="H29" s="25">
        <v>0</v>
      </c>
      <c r="I29" s="26">
        <v>0</v>
      </c>
      <c r="J29" s="27">
        <f t="shared" si="10"/>
        <v>3200</v>
      </c>
      <c r="K29" s="36"/>
      <c r="M29" s="23">
        <f t="shared" si="11"/>
        <v>1300</v>
      </c>
      <c r="N29" s="24">
        <f t="shared" si="12"/>
        <v>1900</v>
      </c>
      <c r="O29" s="29"/>
      <c r="P29" s="25">
        <f t="shared" si="13"/>
        <v>0</v>
      </c>
      <c r="Q29" s="30">
        <f t="shared" si="14"/>
        <v>3200</v>
      </c>
    </row>
    <row r="30" spans="1:17" ht="12.75">
      <c r="A30" s="13" t="str">
        <f t="shared" si="9"/>
        <v>A5 Peupleraies</v>
      </c>
      <c r="B30" s="13" t="str">
        <f t="shared" si="9"/>
        <v>PEU</v>
      </c>
      <c r="C30" s="43">
        <v>600</v>
      </c>
      <c r="D30" s="24">
        <v>0</v>
      </c>
      <c r="E30" s="24">
        <v>0</v>
      </c>
      <c r="F30" s="24">
        <v>0</v>
      </c>
      <c r="G30" s="25">
        <v>0</v>
      </c>
      <c r="H30" s="25">
        <v>0</v>
      </c>
      <c r="I30" s="26">
        <v>0</v>
      </c>
      <c r="J30" s="27">
        <f t="shared" si="10"/>
        <v>600</v>
      </c>
      <c r="K30" s="36"/>
      <c r="M30" s="23">
        <f t="shared" si="11"/>
        <v>600</v>
      </c>
      <c r="N30" s="24">
        <f t="shared" si="12"/>
        <v>0</v>
      </c>
      <c r="O30" s="29"/>
      <c r="P30" s="25">
        <f t="shared" si="13"/>
        <v>0</v>
      </c>
      <c r="Q30" s="30">
        <f t="shared" si="14"/>
        <v>600</v>
      </c>
    </row>
    <row r="31" spans="1:17" ht="12.75">
      <c r="A31" s="13" t="str">
        <f t="shared" si="9"/>
        <v>A6 Bétulaies blanches à résineux</v>
      </c>
      <c r="B31" s="13" t="str">
        <f t="shared" si="9"/>
        <v>PEU</v>
      </c>
      <c r="C31" s="43">
        <v>300</v>
      </c>
      <c r="D31" s="24">
        <v>1900</v>
      </c>
      <c r="E31" s="24">
        <v>0</v>
      </c>
      <c r="F31" s="24">
        <v>100</v>
      </c>
      <c r="G31" s="25">
        <v>100</v>
      </c>
      <c r="H31" s="25">
        <v>0</v>
      </c>
      <c r="I31" s="26">
        <v>0</v>
      </c>
      <c r="J31" s="27">
        <f t="shared" si="10"/>
        <v>2400</v>
      </c>
      <c r="K31" s="36"/>
      <c r="M31" s="23">
        <f t="shared" si="11"/>
        <v>300</v>
      </c>
      <c r="N31" s="24">
        <f t="shared" si="12"/>
        <v>2000</v>
      </c>
      <c r="O31" s="29"/>
      <c r="P31" s="25">
        <f t="shared" si="13"/>
        <v>100</v>
      </c>
      <c r="Q31" s="30">
        <f t="shared" si="14"/>
        <v>2400</v>
      </c>
    </row>
    <row r="32" spans="1:17" ht="12.75">
      <c r="A32" s="13" t="str">
        <f t="shared" si="9"/>
        <v>B1 Feuillus tolérants</v>
      </c>
      <c r="B32" s="13" t="str">
        <f t="shared" si="9"/>
        <v>FT</v>
      </c>
      <c r="C32" s="51">
        <v>600</v>
      </c>
      <c r="D32" s="24">
        <v>1400</v>
      </c>
      <c r="E32" s="24">
        <v>200</v>
      </c>
      <c r="F32" s="24">
        <v>100</v>
      </c>
      <c r="G32" s="25">
        <v>200</v>
      </c>
      <c r="H32" s="25">
        <v>100</v>
      </c>
      <c r="I32" s="26">
        <v>0</v>
      </c>
      <c r="J32" s="27">
        <f t="shared" si="10"/>
        <v>2600</v>
      </c>
      <c r="K32" s="36"/>
      <c r="M32" s="34"/>
      <c r="N32" s="24">
        <f>+C32+D32+E32+F32</f>
        <v>2300</v>
      </c>
      <c r="O32" s="29"/>
      <c r="P32" s="25">
        <f t="shared" si="13"/>
        <v>300</v>
      </c>
      <c r="Q32" s="30">
        <f t="shared" si="14"/>
        <v>2600</v>
      </c>
    </row>
    <row r="33" spans="1:17" ht="12.75">
      <c r="A33" s="13" t="str">
        <f t="shared" si="9"/>
        <v>B2 Résineux à feuillus</v>
      </c>
      <c r="B33" s="13" t="str">
        <f t="shared" si="9"/>
        <v>R_F</v>
      </c>
      <c r="C33" s="51">
        <v>500</v>
      </c>
      <c r="D33" s="24">
        <v>3700</v>
      </c>
      <c r="E33" s="24">
        <v>0</v>
      </c>
      <c r="F33" s="24">
        <v>100</v>
      </c>
      <c r="G33" s="25">
        <v>500</v>
      </c>
      <c r="H33" s="25">
        <v>0</v>
      </c>
      <c r="I33" s="26">
        <v>0</v>
      </c>
      <c r="J33" s="27">
        <f t="shared" si="10"/>
        <v>4800</v>
      </c>
      <c r="K33" s="36"/>
      <c r="M33" s="34"/>
      <c r="N33" s="24">
        <f>+C33+D33+E33+F33</f>
        <v>4300</v>
      </c>
      <c r="O33" s="29"/>
      <c r="P33" s="25">
        <f t="shared" si="13"/>
        <v>500</v>
      </c>
      <c r="Q33" s="30">
        <f t="shared" si="14"/>
        <v>4800</v>
      </c>
    </row>
    <row r="34" spans="1:17" ht="12.75">
      <c r="A34" s="13" t="str">
        <f t="shared" si="9"/>
        <v>B3 Feuillus tolérants à résineux</v>
      </c>
      <c r="B34" s="13" t="str">
        <f t="shared" si="9"/>
        <v>FT_R</v>
      </c>
      <c r="C34" s="51">
        <v>1700</v>
      </c>
      <c r="D34" s="24">
        <v>10600</v>
      </c>
      <c r="E34" s="24">
        <v>300</v>
      </c>
      <c r="F34" s="24">
        <v>500</v>
      </c>
      <c r="G34" s="25">
        <v>500</v>
      </c>
      <c r="H34" s="25">
        <v>100</v>
      </c>
      <c r="I34" s="26">
        <v>0</v>
      </c>
      <c r="J34" s="27">
        <f t="shared" si="10"/>
        <v>13700</v>
      </c>
      <c r="K34" s="36"/>
      <c r="M34" s="34"/>
      <c r="N34" s="24">
        <f>+C34+D34+E34+F34</f>
        <v>13100</v>
      </c>
      <c r="O34" s="29"/>
      <c r="P34" s="25">
        <f t="shared" si="13"/>
        <v>600</v>
      </c>
      <c r="Q34" s="30">
        <f t="shared" si="14"/>
        <v>13700</v>
      </c>
    </row>
    <row r="35" spans="1:17" ht="12.75">
      <c r="A35" s="13" t="str">
        <f t="shared" si="9"/>
        <v>B4 Bétulaies blanches</v>
      </c>
      <c r="B35" s="13" t="str">
        <f t="shared" si="9"/>
        <v>BOP</v>
      </c>
      <c r="C35" s="51">
        <v>0</v>
      </c>
      <c r="D35" s="24">
        <v>0</v>
      </c>
      <c r="E35" s="24">
        <v>0</v>
      </c>
      <c r="F35" s="24">
        <v>0</v>
      </c>
      <c r="G35" s="25">
        <v>0</v>
      </c>
      <c r="H35" s="25">
        <v>0</v>
      </c>
      <c r="I35" s="26">
        <v>0</v>
      </c>
      <c r="J35" s="27">
        <f t="shared" si="10"/>
        <v>0</v>
      </c>
      <c r="K35" s="36"/>
      <c r="M35" s="34"/>
      <c r="N35" s="24">
        <f>+C35+D35+E35+F35</f>
        <v>0</v>
      </c>
      <c r="O35" s="29"/>
      <c r="P35" s="25">
        <f t="shared" si="13"/>
        <v>0</v>
      </c>
      <c r="Q35" s="30">
        <f t="shared" si="14"/>
        <v>0</v>
      </c>
    </row>
    <row r="36" spans="1:17" ht="12.75">
      <c r="A36" s="13" t="str">
        <f t="shared" si="9"/>
        <v>B5 Pinèdes blanches</v>
      </c>
      <c r="B36" s="13" t="str">
        <f t="shared" si="9"/>
        <v>PINS</v>
      </c>
      <c r="C36" s="51">
        <v>100</v>
      </c>
      <c r="D36" s="24">
        <v>200</v>
      </c>
      <c r="E36" s="24">
        <v>400</v>
      </c>
      <c r="F36" s="24">
        <v>0</v>
      </c>
      <c r="G36" s="25">
        <v>0</v>
      </c>
      <c r="H36" s="25">
        <v>0</v>
      </c>
      <c r="I36" s="26">
        <v>0</v>
      </c>
      <c r="J36" s="27">
        <f t="shared" si="10"/>
        <v>700</v>
      </c>
      <c r="K36" s="36"/>
      <c r="M36" s="34"/>
      <c r="N36" s="24">
        <f>+C36+D36+E36+F36</f>
        <v>700</v>
      </c>
      <c r="O36" s="29"/>
      <c r="P36" s="25">
        <f t="shared" si="13"/>
        <v>0</v>
      </c>
      <c r="Q36" s="30">
        <f t="shared" si="14"/>
        <v>700</v>
      </c>
    </row>
    <row r="37" spans="1:17" ht="12.75">
      <c r="A37" s="13" t="str">
        <f t="shared" si="9"/>
        <v>D1Cédrières</v>
      </c>
      <c r="B37" s="13" t="str">
        <f t="shared" si="9"/>
        <v>THO</v>
      </c>
      <c r="C37" s="52">
        <v>200</v>
      </c>
      <c r="D37" s="25">
        <v>5500</v>
      </c>
      <c r="E37" s="25">
        <v>2000</v>
      </c>
      <c r="F37" s="25">
        <v>300</v>
      </c>
      <c r="G37" s="25">
        <v>100</v>
      </c>
      <c r="H37" s="25">
        <v>300</v>
      </c>
      <c r="I37" s="26">
        <v>0</v>
      </c>
      <c r="J37" s="27">
        <f t="shared" si="10"/>
        <v>8400</v>
      </c>
      <c r="K37" s="36"/>
      <c r="M37" s="34"/>
      <c r="N37" s="38"/>
      <c r="O37" s="29"/>
      <c r="P37" s="25">
        <f>+G37+H37+C37+D37+E37+F37</f>
        <v>8400</v>
      </c>
      <c r="Q37" s="30">
        <f t="shared" si="14"/>
        <v>8400</v>
      </c>
    </row>
    <row r="38" spans="1:17" ht="12.75">
      <c r="A38" s="13" t="str">
        <f t="shared" si="9"/>
        <v>D2 Érablières rouges</v>
      </c>
      <c r="B38" s="13" t="str">
        <f t="shared" si="9"/>
        <v>ERO</v>
      </c>
      <c r="C38" s="52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6">
        <v>0</v>
      </c>
      <c r="J38" s="27">
        <f t="shared" si="10"/>
        <v>0</v>
      </c>
      <c r="K38" s="36"/>
      <c r="M38" s="34"/>
      <c r="N38" s="38"/>
      <c r="O38" s="41"/>
      <c r="P38" s="25">
        <f>+G38+H38+C38+D38+E38+F38</f>
        <v>0</v>
      </c>
      <c r="Q38" s="30">
        <f t="shared" si="14"/>
        <v>0</v>
      </c>
    </row>
    <row r="39" spans="1:17" ht="12.75">
      <c r="A39" s="13">
        <f t="shared" si="9"/>
        <v>0</v>
      </c>
      <c r="B39" s="13">
        <f t="shared" si="9"/>
        <v>0</v>
      </c>
      <c r="C39" s="53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7">
        <f t="shared" si="10"/>
        <v>0</v>
      </c>
      <c r="K39" s="36"/>
      <c r="M39" s="34"/>
      <c r="N39" s="38"/>
      <c r="O39" s="41"/>
      <c r="P39" s="45"/>
      <c r="Q39" s="54"/>
    </row>
    <row r="40" spans="1:17" ht="13.5" thickBot="1">
      <c r="A40" s="55"/>
      <c r="B40" s="56"/>
      <c r="C40" s="57">
        <f aca="true" t="shared" si="15" ref="C40:J40">SUM(C26:C39)</f>
        <v>5600</v>
      </c>
      <c r="D40" s="57">
        <f t="shared" si="15"/>
        <v>25400</v>
      </c>
      <c r="E40" s="57">
        <f t="shared" si="15"/>
        <v>3100</v>
      </c>
      <c r="F40" s="57">
        <f t="shared" si="15"/>
        <v>1200</v>
      </c>
      <c r="G40" s="57">
        <f t="shared" si="15"/>
        <v>1600</v>
      </c>
      <c r="H40" s="57">
        <f t="shared" si="15"/>
        <v>500</v>
      </c>
      <c r="I40" s="57">
        <f t="shared" si="15"/>
        <v>0</v>
      </c>
      <c r="J40" s="49">
        <f t="shared" si="15"/>
        <v>37400</v>
      </c>
      <c r="K40" s="58"/>
      <c r="M40" s="34">
        <f>SUM(M26:M39)</f>
        <v>2500</v>
      </c>
      <c r="N40" s="38">
        <f>SUM(N26:N39)</f>
        <v>24800</v>
      </c>
      <c r="O40" s="41">
        <f>SUM(O26:O39)</f>
        <v>0</v>
      </c>
      <c r="P40" s="45">
        <f>SUM(P26:P39)</f>
        <v>10100</v>
      </c>
      <c r="Q40" s="30">
        <f>SUM(Q26:Q39)</f>
        <v>37400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9" t="str">
        <f aca="true" t="shared" si="16" ref="C42:I42">+C4</f>
        <v>Sans contrainte</v>
      </c>
      <c r="D42" s="59" t="str">
        <f t="shared" si="16"/>
        <v>Territoires fauniques structurés</v>
      </c>
      <c r="E42" s="59" t="str">
        <f t="shared" si="16"/>
        <v>Autres</v>
      </c>
      <c r="F42" s="59" t="str">
        <f t="shared" si="16"/>
        <v>Paysage</v>
      </c>
      <c r="G42" s="59" t="str">
        <f t="shared" si="16"/>
        <v>Peuplements orphelins</v>
      </c>
      <c r="H42" s="59" t="str">
        <f t="shared" si="16"/>
        <v>Pentes fortes</v>
      </c>
      <c r="I42" s="59" t="str">
        <f t="shared" si="16"/>
        <v>Paysage</v>
      </c>
      <c r="J42" s="8"/>
      <c r="K42" s="10"/>
    </row>
    <row r="43" spans="1:13" ht="12.75">
      <c r="A43" s="7"/>
      <c r="B43" s="8"/>
      <c r="C43" s="59"/>
      <c r="D43" s="59"/>
      <c r="E43" s="59"/>
      <c r="F43" s="59"/>
      <c r="G43" s="59"/>
      <c r="H43" s="59"/>
      <c r="I43" s="59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7" ref="C44:I44">+C6</f>
        <v>(FORP)</v>
      </c>
      <c r="D44" s="15" t="str">
        <f t="shared" si="17"/>
        <v>(PADE, ZEC, REFA, AUTF)</v>
      </c>
      <c r="E44" s="15" t="str">
        <f t="shared" si="17"/>
        <v>(SFIA, AUT, IP25, VREC)</v>
      </c>
      <c r="F44" s="15" t="str">
        <f t="shared" si="17"/>
        <v>(ENV)</v>
      </c>
      <c r="G44" s="15" t="str">
        <f t="shared" si="17"/>
        <v>(ORPH, FRES,ENCL, IM25)</v>
      </c>
      <c r="H44" s="15" t="str">
        <f t="shared" si="17"/>
        <v>(PEEC)</v>
      </c>
      <c r="I44" s="15" t="str">
        <f t="shared" si="17"/>
        <v>(ENV)</v>
      </c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8" ref="A45:B58">+A7</f>
        <v>A1 Pessières</v>
      </c>
      <c r="B45" s="13" t="str">
        <f t="shared" si="18"/>
        <v>EPX</v>
      </c>
      <c r="C45" s="23">
        <v>0</v>
      </c>
      <c r="D45" s="24">
        <v>0</v>
      </c>
      <c r="E45" s="24">
        <v>0</v>
      </c>
      <c r="F45" s="24">
        <v>0</v>
      </c>
      <c r="G45" s="25">
        <v>0</v>
      </c>
      <c r="H45" s="25">
        <v>0</v>
      </c>
      <c r="I45" s="26">
        <v>0</v>
      </c>
      <c r="J45" s="27">
        <f aca="true" t="shared" si="19" ref="J45:J59">SUM(C45:I45)</f>
        <v>0</v>
      </c>
      <c r="K45" s="28">
        <f>SUM(J45:J58)</f>
        <v>4700</v>
      </c>
      <c r="M45" s="23">
        <f aca="true" t="shared" si="20" ref="M45:M50">+C45</f>
        <v>0</v>
      </c>
      <c r="N45" s="24">
        <f aca="true" t="shared" si="21" ref="N45:N50">+D45+E45+F45</f>
        <v>0</v>
      </c>
      <c r="O45" s="29"/>
      <c r="P45" s="25">
        <f aca="true" t="shared" si="22" ref="P45:P55">+G45+H45</f>
        <v>0</v>
      </c>
      <c r="Q45" s="30">
        <f aca="true" t="shared" si="23" ref="Q45:Q57">SUM(M45:P45)</f>
        <v>0</v>
      </c>
    </row>
    <row r="46" spans="1:17" ht="12.75">
      <c r="A46" s="13" t="str">
        <f t="shared" si="18"/>
        <v>A2 Sapinières</v>
      </c>
      <c r="B46" s="13" t="str">
        <f t="shared" si="18"/>
        <v>SAB</v>
      </c>
      <c r="C46" s="23">
        <v>0</v>
      </c>
      <c r="D46" s="24">
        <v>0</v>
      </c>
      <c r="E46" s="24">
        <v>0</v>
      </c>
      <c r="F46" s="24">
        <v>0</v>
      </c>
      <c r="G46" s="25">
        <v>0</v>
      </c>
      <c r="H46" s="25">
        <v>0</v>
      </c>
      <c r="I46" s="26">
        <v>0</v>
      </c>
      <c r="J46" s="27">
        <f t="shared" si="19"/>
        <v>0</v>
      </c>
      <c r="K46" s="36"/>
      <c r="M46" s="23">
        <f t="shared" si="20"/>
        <v>0</v>
      </c>
      <c r="N46" s="24">
        <f t="shared" si="21"/>
        <v>0</v>
      </c>
      <c r="O46" s="29"/>
      <c r="P46" s="25">
        <f t="shared" si="22"/>
        <v>0</v>
      </c>
      <c r="Q46" s="30">
        <f t="shared" si="23"/>
        <v>0</v>
      </c>
    </row>
    <row r="47" spans="1:17" ht="12.75">
      <c r="A47" s="13" t="str">
        <f t="shared" si="18"/>
        <v>A3 Pinèdes grises</v>
      </c>
      <c r="B47" s="13" t="str">
        <f t="shared" si="18"/>
        <v>PIG</v>
      </c>
      <c r="C47" s="23">
        <v>0</v>
      </c>
      <c r="D47" s="24">
        <v>0</v>
      </c>
      <c r="E47" s="24">
        <v>0</v>
      </c>
      <c r="F47" s="24">
        <v>0</v>
      </c>
      <c r="G47" s="25">
        <v>0</v>
      </c>
      <c r="H47" s="25">
        <v>0</v>
      </c>
      <c r="I47" s="26">
        <v>0</v>
      </c>
      <c r="J47" s="27">
        <f t="shared" si="19"/>
        <v>0</v>
      </c>
      <c r="K47" s="36"/>
      <c r="M47" s="23">
        <f t="shared" si="20"/>
        <v>0</v>
      </c>
      <c r="N47" s="24">
        <f t="shared" si="21"/>
        <v>0</v>
      </c>
      <c r="O47" s="29"/>
      <c r="P47" s="25">
        <f t="shared" si="22"/>
        <v>0</v>
      </c>
      <c r="Q47" s="30">
        <f t="shared" si="23"/>
        <v>0</v>
      </c>
    </row>
    <row r="48" spans="1:17" ht="12.75">
      <c r="A48" s="13" t="str">
        <f t="shared" si="18"/>
        <v>A4 Peupleraies à résineux</v>
      </c>
      <c r="B48" s="13" t="str">
        <f t="shared" si="18"/>
        <v>PEU_R</v>
      </c>
      <c r="C48" s="43">
        <v>0</v>
      </c>
      <c r="D48" s="24">
        <v>0</v>
      </c>
      <c r="E48" s="24">
        <v>0</v>
      </c>
      <c r="F48" s="24">
        <v>0</v>
      </c>
      <c r="G48" s="25">
        <v>0</v>
      </c>
      <c r="H48" s="25">
        <v>0</v>
      </c>
      <c r="I48" s="26">
        <v>0</v>
      </c>
      <c r="J48" s="27">
        <f t="shared" si="19"/>
        <v>0</v>
      </c>
      <c r="K48" s="36"/>
      <c r="M48" s="23">
        <f t="shared" si="20"/>
        <v>0</v>
      </c>
      <c r="N48" s="24">
        <f t="shared" si="21"/>
        <v>0</v>
      </c>
      <c r="O48" s="29"/>
      <c r="P48" s="25">
        <f t="shared" si="22"/>
        <v>0</v>
      </c>
      <c r="Q48" s="30">
        <f t="shared" si="23"/>
        <v>0</v>
      </c>
    </row>
    <row r="49" spans="1:17" ht="12.75">
      <c r="A49" s="13" t="str">
        <f t="shared" si="18"/>
        <v>A5 Peupleraies</v>
      </c>
      <c r="B49" s="13" t="str">
        <f t="shared" si="18"/>
        <v>PEU</v>
      </c>
      <c r="C49" s="43">
        <v>0</v>
      </c>
      <c r="D49" s="24">
        <v>0</v>
      </c>
      <c r="E49" s="24">
        <v>0</v>
      </c>
      <c r="F49" s="24">
        <v>0</v>
      </c>
      <c r="G49" s="25">
        <v>0</v>
      </c>
      <c r="H49" s="25">
        <v>0</v>
      </c>
      <c r="I49" s="26">
        <v>0</v>
      </c>
      <c r="J49" s="27">
        <f t="shared" si="19"/>
        <v>0</v>
      </c>
      <c r="K49" s="36"/>
      <c r="M49" s="23">
        <f t="shared" si="20"/>
        <v>0</v>
      </c>
      <c r="N49" s="24">
        <f t="shared" si="21"/>
        <v>0</v>
      </c>
      <c r="O49" s="29"/>
      <c r="P49" s="25">
        <f t="shared" si="22"/>
        <v>0</v>
      </c>
      <c r="Q49" s="30">
        <f t="shared" si="23"/>
        <v>0</v>
      </c>
    </row>
    <row r="50" spans="1:17" ht="12.75">
      <c r="A50" s="13" t="str">
        <f t="shared" si="18"/>
        <v>A6 Bétulaies blanches à résineux</v>
      </c>
      <c r="B50" s="13" t="str">
        <f t="shared" si="18"/>
        <v>PEU</v>
      </c>
      <c r="C50" s="43">
        <v>0</v>
      </c>
      <c r="D50" s="24">
        <v>300</v>
      </c>
      <c r="E50" s="24">
        <v>0</v>
      </c>
      <c r="F50" s="24">
        <v>0</v>
      </c>
      <c r="G50" s="25">
        <v>0</v>
      </c>
      <c r="H50" s="25">
        <v>0</v>
      </c>
      <c r="I50" s="26">
        <v>0</v>
      </c>
      <c r="J50" s="27">
        <f t="shared" si="19"/>
        <v>300</v>
      </c>
      <c r="K50" s="36"/>
      <c r="M50" s="23">
        <f t="shared" si="20"/>
        <v>0</v>
      </c>
      <c r="N50" s="24">
        <f t="shared" si="21"/>
        <v>300</v>
      </c>
      <c r="O50" s="29"/>
      <c r="P50" s="25">
        <f t="shared" si="22"/>
        <v>0</v>
      </c>
      <c r="Q50" s="30">
        <f t="shared" si="23"/>
        <v>300</v>
      </c>
    </row>
    <row r="51" spans="1:17" ht="12.75">
      <c r="A51" s="13" t="str">
        <f t="shared" si="18"/>
        <v>B1 Feuillus tolérants</v>
      </c>
      <c r="B51" s="13" t="str">
        <f t="shared" si="18"/>
        <v>FT</v>
      </c>
      <c r="C51" s="51">
        <v>100</v>
      </c>
      <c r="D51" s="24">
        <v>200</v>
      </c>
      <c r="E51" s="24">
        <v>100</v>
      </c>
      <c r="F51" s="24">
        <v>0</v>
      </c>
      <c r="G51" s="25">
        <v>100</v>
      </c>
      <c r="H51" s="25">
        <v>100</v>
      </c>
      <c r="I51" s="26">
        <v>0</v>
      </c>
      <c r="J51" s="27">
        <f t="shared" si="19"/>
        <v>600</v>
      </c>
      <c r="K51" s="36"/>
      <c r="M51" s="34"/>
      <c r="N51" s="24">
        <f>+C51+D51+E51+F51</f>
        <v>400</v>
      </c>
      <c r="O51" s="29"/>
      <c r="P51" s="25">
        <f t="shared" si="22"/>
        <v>200</v>
      </c>
      <c r="Q51" s="30">
        <f t="shared" si="23"/>
        <v>600</v>
      </c>
    </row>
    <row r="52" spans="1:17" ht="12.75">
      <c r="A52" s="13" t="str">
        <f t="shared" si="18"/>
        <v>B2 Résineux à feuillus</v>
      </c>
      <c r="B52" s="13" t="str">
        <f t="shared" si="18"/>
        <v>R_F</v>
      </c>
      <c r="C52" s="51">
        <v>0</v>
      </c>
      <c r="D52" s="24">
        <v>0</v>
      </c>
      <c r="E52" s="24">
        <v>0</v>
      </c>
      <c r="F52" s="24">
        <v>0</v>
      </c>
      <c r="G52" s="25">
        <v>0</v>
      </c>
      <c r="H52" s="25">
        <v>0</v>
      </c>
      <c r="I52" s="26">
        <v>0</v>
      </c>
      <c r="J52" s="27">
        <f t="shared" si="19"/>
        <v>0</v>
      </c>
      <c r="K52" s="36"/>
      <c r="M52" s="34"/>
      <c r="N52" s="24">
        <f>+C52+D52+E52+F52</f>
        <v>0</v>
      </c>
      <c r="O52" s="29"/>
      <c r="P52" s="25">
        <f t="shared" si="22"/>
        <v>0</v>
      </c>
      <c r="Q52" s="30">
        <f t="shared" si="23"/>
        <v>0</v>
      </c>
    </row>
    <row r="53" spans="1:17" ht="12.75">
      <c r="A53" s="13" t="str">
        <f t="shared" si="18"/>
        <v>B3 Feuillus tolérants à résineux</v>
      </c>
      <c r="B53" s="13" t="str">
        <f t="shared" si="18"/>
        <v>FT_R</v>
      </c>
      <c r="C53" s="51">
        <v>100</v>
      </c>
      <c r="D53" s="24">
        <v>1600</v>
      </c>
      <c r="E53" s="24">
        <v>100</v>
      </c>
      <c r="F53" s="24">
        <v>100</v>
      </c>
      <c r="G53" s="25">
        <v>100</v>
      </c>
      <c r="H53" s="25">
        <v>0</v>
      </c>
      <c r="I53" s="26">
        <v>0</v>
      </c>
      <c r="J53" s="27">
        <f t="shared" si="19"/>
        <v>2000</v>
      </c>
      <c r="K53" s="36"/>
      <c r="M53" s="34"/>
      <c r="N53" s="24">
        <f>+C53+D53+E53+F53</f>
        <v>1900</v>
      </c>
      <c r="O53" s="29"/>
      <c r="P53" s="25">
        <f t="shared" si="22"/>
        <v>100</v>
      </c>
      <c r="Q53" s="30">
        <f t="shared" si="23"/>
        <v>2000</v>
      </c>
    </row>
    <row r="54" spans="1:17" ht="12.75">
      <c r="A54" s="13" t="str">
        <f t="shared" si="18"/>
        <v>B4 Bétulaies blanches</v>
      </c>
      <c r="B54" s="13" t="str">
        <f t="shared" si="18"/>
        <v>BOP</v>
      </c>
      <c r="C54" s="51">
        <v>0</v>
      </c>
      <c r="D54" s="24">
        <v>0</v>
      </c>
      <c r="E54" s="24">
        <v>0</v>
      </c>
      <c r="F54" s="24">
        <v>0</v>
      </c>
      <c r="G54" s="25">
        <v>0</v>
      </c>
      <c r="H54" s="25">
        <v>0</v>
      </c>
      <c r="I54" s="26">
        <v>0</v>
      </c>
      <c r="J54" s="27">
        <f t="shared" si="19"/>
        <v>0</v>
      </c>
      <c r="K54" s="36"/>
      <c r="M54" s="34"/>
      <c r="N54" s="24">
        <f>+C54+D54+E54+F54</f>
        <v>0</v>
      </c>
      <c r="O54" s="29"/>
      <c r="P54" s="25">
        <f t="shared" si="22"/>
        <v>0</v>
      </c>
      <c r="Q54" s="30">
        <f t="shared" si="23"/>
        <v>0</v>
      </c>
    </row>
    <row r="55" spans="1:17" ht="12.75">
      <c r="A55" s="13" t="str">
        <f t="shared" si="18"/>
        <v>B5 Pinèdes blanches</v>
      </c>
      <c r="B55" s="13" t="str">
        <f t="shared" si="18"/>
        <v>PINS</v>
      </c>
      <c r="C55" s="51">
        <v>0</v>
      </c>
      <c r="D55" s="24">
        <v>0</v>
      </c>
      <c r="E55" s="24">
        <v>0</v>
      </c>
      <c r="F55" s="24">
        <v>0</v>
      </c>
      <c r="G55" s="25">
        <v>0</v>
      </c>
      <c r="H55" s="25">
        <v>0</v>
      </c>
      <c r="I55" s="26">
        <v>0</v>
      </c>
      <c r="J55" s="27">
        <f t="shared" si="19"/>
        <v>0</v>
      </c>
      <c r="K55" s="36"/>
      <c r="M55" s="34"/>
      <c r="N55" s="24">
        <f>+C55+D55+E55+F55</f>
        <v>0</v>
      </c>
      <c r="O55" s="29"/>
      <c r="P55" s="25">
        <f t="shared" si="22"/>
        <v>0</v>
      </c>
      <c r="Q55" s="30">
        <f t="shared" si="23"/>
        <v>0</v>
      </c>
    </row>
    <row r="56" spans="1:17" ht="12.75">
      <c r="A56" s="13" t="str">
        <f t="shared" si="18"/>
        <v>D1Cédrières</v>
      </c>
      <c r="B56" s="13" t="str">
        <f t="shared" si="18"/>
        <v>THO</v>
      </c>
      <c r="C56" s="52">
        <v>0</v>
      </c>
      <c r="D56" s="25">
        <v>1500</v>
      </c>
      <c r="E56" s="25">
        <v>0</v>
      </c>
      <c r="F56" s="25">
        <v>100</v>
      </c>
      <c r="G56" s="25">
        <v>200</v>
      </c>
      <c r="H56" s="25">
        <v>0</v>
      </c>
      <c r="I56" s="26">
        <v>0</v>
      </c>
      <c r="J56" s="27">
        <f t="shared" si="19"/>
        <v>1800</v>
      </c>
      <c r="K56" s="36"/>
      <c r="M56" s="34"/>
      <c r="N56" s="38"/>
      <c r="O56" s="29"/>
      <c r="P56" s="25">
        <f>+G56+H56+C56+D56+E56+F56</f>
        <v>1800</v>
      </c>
      <c r="Q56" s="30">
        <f t="shared" si="23"/>
        <v>1800</v>
      </c>
    </row>
    <row r="57" spans="1:17" ht="12.75">
      <c r="A57" s="13" t="str">
        <f t="shared" si="18"/>
        <v>D2 Érablières rouges</v>
      </c>
      <c r="B57" s="13" t="str">
        <f t="shared" si="18"/>
        <v>ERO</v>
      </c>
      <c r="C57" s="52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6">
        <v>0</v>
      </c>
      <c r="J57" s="27">
        <f t="shared" si="19"/>
        <v>0</v>
      </c>
      <c r="K57" s="36"/>
      <c r="M57" s="34"/>
      <c r="N57" s="38"/>
      <c r="O57" s="41"/>
      <c r="P57" s="25">
        <f>+G57+H57+C57+D57+E57+F57</f>
        <v>0</v>
      </c>
      <c r="Q57" s="30">
        <f t="shared" si="23"/>
        <v>0</v>
      </c>
    </row>
    <row r="58" spans="1:17" ht="12.75">
      <c r="A58" s="13">
        <f t="shared" si="18"/>
        <v>0</v>
      </c>
      <c r="B58" s="13">
        <f t="shared" si="18"/>
        <v>0</v>
      </c>
      <c r="C58" s="53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>
        <f t="shared" si="19"/>
        <v>0</v>
      </c>
      <c r="K58" s="36"/>
      <c r="M58" s="34"/>
      <c r="N58" s="38"/>
      <c r="O58" s="41"/>
      <c r="P58" s="45"/>
      <c r="Q58" s="54"/>
    </row>
    <row r="59" spans="1:17" ht="13.5" thickBot="1">
      <c r="A59" s="55"/>
      <c r="B59" s="56"/>
      <c r="C59" s="57">
        <f aca="true" t="shared" si="24" ref="C59:I59">SUM(C45:C58)</f>
        <v>200</v>
      </c>
      <c r="D59" s="57">
        <f t="shared" si="24"/>
        <v>3600</v>
      </c>
      <c r="E59" s="57">
        <f t="shared" si="24"/>
        <v>200</v>
      </c>
      <c r="F59" s="57">
        <f t="shared" si="24"/>
        <v>200</v>
      </c>
      <c r="G59" s="57">
        <f t="shared" si="24"/>
        <v>400</v>
      </c>
      <c r="H59" s="57">
        <f t="shared" si="24"/>
        <v>100</v>
      </c>
      <c r="I59" s="57">
        <f t="shared" si="24"/>
        <v>0</v>
      </c>
      <c r="J59" s="49">
        <f t="shared" si="19"/>
        <v>4700</v>
      </c>
      <c r="K59" s="58"/>
      <c r="M59" s="34">
        <f>SUM(M45:M58)</f>
        <v>0</v>
      </c>
      <c r="N59" s="38">
        <f>SUM(N45:N58)</f>
        <v>2600</v>
      </c>
      <c r="O59" s="41">
        <f>SUM(O45:O58)</f>
        <v>0</v>
      </c>
      <c r="P59" s="45">
        <f>SUM(P45:P58)</f>
        <v>2100</v>
      </c>
      <c r="Q59" s="30">
        <f>SUM(Q45:Q58)</f>
        <v>4700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9" t="str">
        <f aca="true" t="shared" si="25" ref="C61:I61">+C4</f>
        <v>Sans contrainte</v>
      </c>
      <c r="D61" s="59" t="str">
        <f t="shared" si="25"/>
        <v>Territoires fauniques structurés</v>
      </c>
      <c r="E61" s="59" t="str">
        <f t="shared" si="25"/>
        <v>Autres</v>
      </c>
      <c r="F61" s="59" t="str">
        <f t="shared" si="25"/>
        <v>Paysage</v>
      </c>
      <c r="G61" s="59" t="str">
        <f t="shared" si="25"/>
        <v>Peuplements orphelins</v>
      </c>
      <c r="H61" s="59" t="str">
        <f t="shared" si="25"/>
        <v>Pentes fortes</v>
      </c>
      <c r="I61" s="59" t="str">
        <f t="shared" si="25"/>
        <v>Paysage</v>
      </c>
      <c r="J61" s="8"/>
      <c r="K61" s="10"/>
    </row>
    <row r="62" spans="1:13" ht="12.75">
      <c r="A62" s="7"/>
      <c r="B62" s="8"/>
      <c r="C62" s="59"/>
      <c r="D62" s="59"/>
      <c r="E62" s="59"/>
      <c r="F62" s="59"/>
      <c r="G62" s="59"/>
      <c r="H62" s="59"/>
      <c r="I62" s="59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6" ref="C63:I63">+C6</f>
        <v>(FORP)</v>
      </c>
      <c r="D63" s="15" t="str">
        <f t="shared" si="26"/>
        <v>(PADE, ZEC, REFA, AUTF)</v>
      </c>
      <c r="E63" s="15" t="str">
        <f t="shared" si="26"/>
        <v>(SFIA, AUT, IP25, VREC)</v>
      </c>
      <c r="F63" s="15" t="str">
        <f t="shared" si="26"/>
        <v>(ENV)</v>
      </c>
      <c r="G63" s="15" t="str">
        <f t="shared" si="26"/>
        <v>(ORPH, FRES,ENCL, IM25)</v>
      </c>
      <c r="H63" s="15" t="str">
        <f t="shared" si="26"/>
        <v>(PEEC)</v>
      </c>
      <c r="I63" s="15" t="str">
        <f t="shared" si="26"/>
        <v>(ENV)</v>
      </c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7" ref="A64:B77">+A7</f>
        <v>A1 Pessières</v>
      </c>
      <c r="B64" s="13" t="str">
        <f t="shared" si="27"/>
        <v>EPX</v>
      </c>
      <c r="C64" s="23">
        <v>100</v>
      </c>
      <c r="D64" s="24">
        <v>0</v>
      </c>
      <c r="E64" s="24">
        <v>0</v>
      </c>
      <c r="F64" s="24">
        <v>0</v>
      </c>
      <c r="G64" s="25">
        <v>0</v>
      </c>
      <c r="H64" s="25">
        <v>0</v>
      </c>
      <c r="I64" s="26">
        <v>0</v>
      </c>
      <c r="J64" s="60">
        <f aca="true" t="shared" si="28" ref="J64:J78">SUM(C64:I64)</f>
        <v>100</v>
      </c>
      <c r="K64" s="28">
        <f>SUM(J64:J77)</f>
        <v>31600</v>
      </c>
      <c r="M64" s="23">
        <f aca="true" t="shared" si="29" ref="M64:M69">+C64</f>
        <v>100</v>
      </c>
      <c r="N64" s="24">
        <f aca="true" t="shared" si="30" ref="N64:N69">+D64+E64+F64</f>
        <v>0</v>
      </c>
      <c r="O64" s="29"/>
      <c r="P64" s="25">
        <f aca="true" t="shared" si="31" ref="P64:P74">+G64+H64</f>
        <v>0</v>
      </c>
      <c r="Q64" s="30">
        <f aca="true" t="shared" si="32" ref="Q64:Q76">SUM(M64:P64)</f>
        <v>100</v>
      </c>
    </row>
    <row r="65" spans="1:17" ht="12.75">
      <c r="A65" s="13" t="str">
        <f t="shared" si="27"/>
        <v>A2 Sapinières</v>
      </c>
      <c r="B65" s="13" t="str">
        <f t="shared" si="27"/>
        <v>SAB</v>
      </c>
      <c r="C65" s="23">
        <v>100</v>
      </c>
      <c r="D65" s="24">
        <v>400</v>
      </c>
      <c r="E65" s="24">
        <v>0</v>
      </c>
      <c r="F65" s="24">
        <v>0</v>
      </c>
      <c r="G65" s="25">
        <v>200</v>
      </c>
      <c r="H65" s="25">
        <v>0</v>
      </c>
      <c r="I65" s="26">
        <v>0</v>
      </c>
      <c r="J65" s="60">
        <f t="shared" si="28"/>
        <v>700</v>
      </c>
      <c r="K65" s="36"/>
      <c r="M65" s="23">
        <f t="shared" si="29"/>
        <v>100</v>
      </c>
      <c r="N65" s="24">
        <f t="shared" si="30"/>
        <v>400</v>
      </c>
      <c r="O65" s="29"/>
      <c r="P65" s="25">
        <f t="shared" si="31"/>
        <v>200</v>
      </c>
      <c r="Q65" s="30">
        <f t="shared" si="32"/>
        <v>700</v>
      </c>
    </row>
    <row r="66" spans="1:17" ht="12.75">
      <c r="A66" s="13" t="str">
        <f t="shared" si="27"/>
        <v>A3 Pinèdes grises</v>
      </c>
      <c r="B66" s="13" t="str">
        <f t="shared" si="27"/>
        <v>PIG</v>
      </c>
      <c r="C66" s="23">
        <v>0</v>
      </c>
      <c r="D66" s="24">
        <v>0</v>
      </c>
      <c r="E66" s="24">
        <v>0</v>
      </c>
      <c r="F66" s="24">
        <v>0</v>
      </c>
      <c r="G66" s="25">
        <v>0</v>
      </c>
      <c r="H66" s="25">
        <v>0</v>
      </c>
      <c r="I66" s="26">
        <v>0</v>
      </c>
      <c r="J66" s="60">
        <f t="shared" si="28"/>
        <v>0</v>
      </c>
      <c r="K66" s="36"/>
      <c r="M66" s="23">
        <f t="shared" si="29"/>
        <v>0</v>
      </c>
      <c r="N66" s="24">
        <f t="shared" si="30"/>
        <v>0</v>
      </c>
      <c r="O66" s="29"/>
      <c r="P66" s="25">
        <f t="shared" si="31"/>
        <v>0</v>
      </c>
      <c r="Q66" s="30">
        <f t="shared" si="32"/>
        <v>0</v>
      </c>
    </row>
    <row r="67" spans="1:17" ht="12.75">
      <c r="A67" s="13" t="str">
        <f t="shared" si="27"/>
        <v>A4 Peupleraies à résineux</v>
      </c>
      <c r="B67" s="13" t="str">
        <f t="shared" si="27"/>
        <v>PEU_R</v>
      </c>
      <c r="C67" s="43">
        <v>3200</v>
      </c>
      <c r="D67" s="24">
        <v>4100</v>
      </c>
      <c r="E67" s="24">
        <v>700</v>
      </c>
      <c r="F67" s="24">
        <v>0</v>
      </c>
      <c r="G67" s="25">
        <v>0</v>
      </c>
      <c r="H67" s="25">
        <v>100</v>
      </c>
      <c r="I67" s="26">
        <v>0</v>
      </c>
      <c r="J67" s="60">
        <f t="shared" si="28"/>
        <v>8100</v>
      </c>
      <c r="K67" s="36"/>
      <c r="M67" s="23">
        <f t="shared" si="29"/>
        <v>3200</v>
      </c>
      <c r="N67" s="24">
        <f t="shared" si="30"/>
        <v>4800</v>
      </c>
      <c r="O67" s="29"/>
      <c r="P67" s="25">
        <f t="shared" si="31"/>
        <v>100</v>
      </c>
      <c r="Q67" s="30">
        <f t="shared" si="32"/>
        <v>8100</v>
      </c>
    </row>
    <row r="68" spans="1:17" ht="12.75">
      <c r="A68" s="13" t="str">
        <f t="shared" si="27"/>
        <v>A5 Peupleraies</v>
      </c>
      <c r="B68" s="13" t="str">
        <f t="shared" si="27"/>
        <v>PEU</v>
      </c>
      <c r="C68" s="43">
        <v>3000</v>
      </c>
      <c r="D68" s="24">
        <v>0</v>
      </c>
      <c r="E68" s="24">
        <v>0</v>
      </c>
      <c r="F68" s="24">
        <v>0</v>
      </c>
      <c r="G68" s="25">
        <v>0</v>
      </c>
      <c r="H68" s="25">
        <v>0</v>
      </c>
      <c r="I68" s="26">
        <v>0</v>
      </c>
      <c r="J68" s="60">
        <f t="shared" si="28"/>
        <v>3000</v>
      </c>
      <c r="K68" s="36"/>
      <c r="M68" s="23">
        <f t="shared" si="29"/>
        <v>3000</v>
      </c>
      <c r="N68" s="24">
        <f t="shared" si="30"/>
        <v>0</v>
      </c>
      <c r="O68" s="29"/>
      <c r="P68" s="25">
        <f t="shared" si="31"/>
        <v>0</v>
      </c>
      <c r="Q68" s="30">
        <f t="shared" si="32"/>
        <v>3000</v>
      </c>
    </row>
    <row r="69" spans="1:17" ht="12.75">
      <c r="A69" s="13" t="str">
        <f t="shared" si="27"/>
        <v>A6 Bétulaies blanches à résineux</v>
      </c>
      <c r="B69" s="13" t="str">
        <f t="shared" si="27"/>
        <v>PEU</v>
      </c>
      <c r="C69" s="43">
        <v>600</v>
      </c>
      <c r="D69" s="24">
        <v>3500</v>
      </c>
      <c r="E69" s="24">
        <v>0</v>
      </c>
      <c r="F69" s="24">
        <v>0</v>
      </c>
      <c r="G69" s="25">
        <v>200</v>
      </c>
      <c r="H69" s="25">
        <v>0</v>
      </c>
      <c r="I69" s="26">
        <v>0</v>
      </c>
      <c r="J69" s="60">
        <f t="shared" si="28"/>
        <v>4300</v>
      </c>
      <c r="K69" s="36"/>
      <c r="M69" s="23">
        <f t="shared" si="29"/>
        <v>600</v>
      </c>
      <c r="N69" s="24">
        <f t="shared" si="30"/>
        <v>3500</v>
      </c>
      <c r="O69" s="29"/>
      <c r="P69" s="25">
        <f t="shared" si="31"/>
        <v>200</v>
      </c>
      <c r="Q69" s="30">
        <f t="shared" si="32"/>
        <v>4300</v>
      </c>
    </row>
    <row r="70" spans="1:17" ht="12.75">
      <c r="A70" s="13" t="str">
        <f t="shared" si="27"/>
        <v>B1 Feuillus tolérants</v>
      </c>
      <c r="B70" s="13" t="str">
        <f t="shared" si="27"/>
        <v>FT</v>
      </c>
      <c r="C70" s="51">
        <v>400</v>
      </c>
      <c r="D70" s="24">
        <v>0</v>
      </c>
      <c r="E70" s="24">
        <v>400</v>
      </c>
      <c r="F70" s="24">
        <v>0</v>
      </c>
      <c r="G70" s="25">
        <v>300</v>
      </c>
      <c r="H70" s="25">
        <v>200</v>
      </c>
      <c r="I70" s="26">
        <v>0</v>
      </c>
      <c r="J70" s="60">
        <f t="shared" si="28"/>
        <v>1300</v>
      </c>
      <c r="K70" s="36"/>
      <c r="M70" s="34"/>
      <c r="N70" s="24">
        <f>+C70+D70+E70+F70</f>
        <v>800</v>
      </c>
      <c r="O70" s="29"/>
      <c r="P70" s="25">
        <f t="shared" si="31"/>
        <v>500</v>
      </c>
      <c r="Q70" s="30">
        <f t="shared" si="32"/>
        <v>1300</v>
      </c>
    </row>
    <row r="71" spans="1:17" ht="12.75">
      <c r="A71" s="13" t="str">
        <f t="shared" si="27"/>
        <v>B2 Résineux à feuillus</v>
      </c>
      <c r="B71" s="13" t="str">
        <f t="shared" si="27"/>
        <v>R_F</v>
      </c>
      <c r="C71" s="51">
        <v>500</v>
      </c>
      <c r="D71" s="24">
        <v>3500</v>
      </c>
      <c r="E71" s="24">
        <v>0</v>
      </c>
      <c r="F71" s="24">
        <v>0</v>
      </c>
      <c r="G71" s="25">
        <v>600</v>
      </c>
      <c r="H71" s="25">
        <v>0</v>
      </c>
      <c r="I71" s="26">
        <v>0</v>
      </c>
      <c r="J71" s="60">
        <f t="shared" si="28"/>
        <v>4600</v>
      </c>
      <c r="K71" s="36"/>
      <c r="M71" s="34"/>
      <c r="N71" s="24">
        <f>+C71+D71+E71+F71</f>
        <v>4000</v>
      </c>
      <c r="O71" s="29"/>
      <c r="P71" s="25">
        <f t="shared" si="31"/>
        <v>600</v>
      </c>
      <c r="Q71" s="30">
        <f t="shared" si="32"/>
        <v>4600</v>
      </c>
    </row>
    <row r="72" spans="1:17" ht="12.75">
      <c r="A72" s="13" t="str">
        <f t="shared" si="27"/>
        <v>B3 Feuillus tolérants à résineux</v>
      </c>
      <c r="B72" s="13" t="str">
        <f t="shared" si="27"/>
        <v>FT_R</v>
      </c>
      <c r="C72" s="51">
        <v>400</v>
      </c>
      <c r="D72" s="24">
        <v>3900</v>
      </c>
      <c r="E72" s="24">
        <v>0</v>
      </c>
      <c r="F72" s="24">
        <v>0</v>
      </c>
      <c r="G72" s="25">
        <v>200</v>
      </c>
      <c r="H72" s="25">
        <v>0</v>
      </c>
      <c r="I72" s="26">
        <v>0</v>
      </c>
      <c r="J72" s="60">
        <f t="shared" si="28"/>
        <v>4500</v>
      </c>
      <c r="K72" s="36"/>
      <c r="M72" s="34"/>
      <c r="N72" s="24">
        <f>+C72+D72+E72+F72</f>
        <v>4300</v>
      </c>
      <c r="O72" s="29"/>
      <c r="P72" s="25">
        <f t="shared" si="31"/>
        <v>200</v>
      </c>
      <c r="Q72" s="30">
        <f t="shared" si="32"/>
        <v>4500</v>
      </c>
    </row>
    <row r="73" spans="1:17" ht="12.75">
      <c r="A73" s="13" t="str">
        <f t="shared" si="27"/>
        <v>B4 Bétulaies blanches</v>
      </c>
      <c r="B73" s="13" t="str">
        <f t="shared" si="27"/>
        <v>BOP</v>
      </c>
      <c r="C73" s="51">
        <v>0</v>
      </c>
      <c r="D73" s="24">
        <v>0</v>
      </c>
      <c r="E73" s="24">
        <v>0</v>
      </c>
      <c r="F73" s="24">
        <v>0</v>
      </c>
      <c r="G73" s="25">
        <v>0</v>
      </c>
      <c r="H73" s="25">
        <v>0</v>
      </c>
      <c r="I73" s="26">
        <v>0</v>
      </c>
      <c r="J73" s="60">
        <f t="shared" si="28"/>
        <v>0</v>
      </c>
      <c r="K73" s="36"/>
      <c r="M73" s="34"/>
      <c r="N73" s="24">
        <f>+C73+D73+E73+F73</f>
        <v>0</v>
      </c>
      <c r="O73" s="29"/>
      <c r="P73" s="25">
        <f t="shared" si="31"/>
        <v>0</v>
      </c>
      <c r="Q73" s="30">
        <f t="shared" si="32"/>
        <v>0</v>
      </c>
    </row>
    <row r="74" spans="1:17" ht="12.75">
      <c r="A74" s="13" t="str">
        <f t="shared" si="27"/>
        <v>B5 Pinèdes blanches</v>
      </c>
      <c r="B74" s="13" t="str">
        <f t="shared" si="27"/>
        <v>PINS</v>
      </c>
      <c r="C74" s="51">
        <v>700</v>
      </c>
      <c r="D74" s="24">
        <v>0</v>
      </c>
      <c r="E74" s="24">
        <v>2100</v>
      </c>
      <c r="F74" s="24">
        <v>0</v>
      </c>
      <c r="G74" s="25">
        <v>100</v>
      </c>
      <c r="H74" s="25">
        <v>300</v>
      </c>
      <c r="I74" s="26">
        <v>0</v>
      </c>
      <c r="J74" s="60">
        <f t="shared" si="28"/>
        <v>3200</v>
      </c>
      <c r="K74" s="36"/>
      <c r="M74" s="34"/>
      <c r="N74" s="24">
        <f>+C74+D74+E74+F74</f>
        <v>2800</v>
      </c>
      <c r="O74" s="29"/>
      <c r="P74" s="25">
        <f t="shared" si="31"/>
        <v>400</v>
      </c>
      <c r="Q74" s="30">
        <f t="shared" si="32"/>
        <v>3200</v>
      </c>
    </row>
    <row r="75" spans="1:17" ht="12.75">
      <c r="A75" s="13" t="str">
        <f t="shared" si="27"/>
        <v>D1Cédrières</v>
      </c>
      <c r="B75" s="13" t="str">
        <f t="shared" si="27"/>
        <v>THO</v>
      </c>
      <c r="C75" s="52">
        <v>0</v>
      </c>
      <c r="D75" s="25">
        <v>1300</v>
      </c>
      <c r="E75" s="25">
        <v>400</v>
      </c>
      <c r="F75" s="25">
        <v>0</v>
      </c>
      <c r="G75" s="25">
        <v>0</v>
      </c>
      <c r="H75" s="25">
        <v>100</v>
      </c>
      <c r="I75" s="26">
        <v>0</v>
      </c>
      <c r="J75" s="60">
        <f t="shared" si="28"/>
        <v>1800</v>
      </c>
      <c r="K75" s="36"/>
      <c r="M75" s="34"/>
      <c r="N75" s="38"/>
      <c r="O75" s="29"/>
      <c r="P75" s="25">
        <f>+G75+H75+C75+D75+E75+F75</f>
        <v>1800</v>
      </c>
      <c r="Q75" s="30">
        <f t="shared" si="32"/>
        <v>1800</v>
      </c>
    </row>
    <row r="76" spans="1:17" ht="12.75">
      <c r="A76" s="13" t="str">
        <f t="shared" si="27"/>
        <v>D2 Érablières rouges</v>
      </c>
      <c r="B76" s="13" t="str">
        <f t="shared" si="27"/>
        <v>ERO</v>
      </c>
      <c r="C76" s="52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6">
        <v>0</v>
      </c>
      <c r="J76" s="60">
        <f t="shared" si="28"/>
        <v>0</v>
      </c>
      <c r="K76" s="36"/>
      <c r="M76" s="34"/>
      <c r="N76" s="38"/>
      <c r="O76" s="41"/>
      <c r="P76" s="25">
        <f>+G76+H76+C76+D76+E76+F76</f>
        <v>0</v>
      </c>
      <c r="Q76" s="30">
        <f t="shared" si="32"/>
        <v>0</v>
      </c>
    </row>
    <row r="77" spans="1:17" ht="12.75">
      <c r="A77" s="13">
        <f t="shared" si="27"/>
        <v>0</v>
      </c>
      <c r="B77" s="13">
        <f t="shared" si="27"/>
        <v>0</v>
      </c>
      <c r="C77" s="53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60">
        <f t="shared" si="28"/>
        <v>0</v>
      </c>
      <c r="K77" s="36"/>
      <c r="M77" s="34"/>
      <c r="N77" s="38"/>
      <c r="O77" s="41"/>
      <c r="P77" s="45"/>
      <c r="Q77" s="54"/>
    </row>
    <row r="78" spans="1:17" ht="13.5" thickBot="1">
      <c r="A78" s="55"/>
      <c r="B78" s="56"/>
      <c r="C78" s="57">
        <f aca="true" t="shared" si="33" ref="C78:I78">SUM(C64:C77)</f>
        <v>9000</v>
      </c>
      <c r="D78" s="57">
        <f t="shared" si="33"/>
        <v>16700</v>
      </c>
      <c r="E78" s="57">
        <f t="shared" si="33"/>
        <v>3600</v>
      </c>
      <c r="F78" s="57">
        <f t="shared" si="33"/>
        <v>0</v>
      </c>
      <c r="G78" s="57">
        <f t="shared" si="33"/>
        <v>1600</v>
      </c>
      <c r="H78" s="57">
        <f t="shared" si="33"/>
        <v>700</v>
      </c>
      <c r="I78" s="57">
        <f t="shared" si="33"/>
        <v>0</v>
      </c>
      <c r="J78" s="49">
        <f t="shared" si="28"/>
        <v>31600</v>
      </c>
      <c r="K78" s="58"/>
      <c r="M78" s="34">
        <f>SUM(M64:M77)</f>
        <v>7000</v>
      </c>
      <c r="N78" s="38">
        <f>SUM(N64:N77)</f>
        <v>20600</v>
      </c>
      <c r="O78" s="41">
        <f>SUM(O64:O77)</f>
        <v>0</v>
      </c>
      <c r="P78" s="45">
        <f>SUM(P64:P77)</f>
        <v>4000</v>
      </c>
      <c r="Q78" s="30">
        <f>SUM(Q64:Q77)</f>
        <v>31600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 t="s">
        <v>55</v>
      </c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4" ref="C82:I82">+C6</f>
        <v>(FORP)</v>
      </c>
      <c r="D82" s="15" t="str">
        <f t="shared" si="34"/>
        <v>(PADE, ZEC, REFA, AUTF)</v>
      </c>
      <c r="E82" s="15" t="str">
        <f t="shared" si="34"/>
        <v>(SFIA, AUT, IP25, VREC)</v>
      </c>
      <c r="F82" s="15" t="str">
        <f t="shared" si="34"/>
        <v>(ENV)</v>
      </c>
      <c r="G82" s="15" t="str">
        <f t="shared" si="34"/>
        <v>(ORPH, FRES,ENCL, IM25)</v>
      </c>
      <c r="H82" s="15" t="str">
        <f t="shared" si="34"/>
        <v>(PEEC)</v>
      </c>
      <c r="I82" s="15" t="str">
        <f t="shared" si="34"/>
        <v>(ENV)</v>
      </c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5" ref="A83:B96">+A7</f>
        <v>A1 Pessières</v>
      </c>
      <c r="B83" s="13" t="str">
        <f t="shared" si="35"/>
        <v>EPX</v>
      </c>
      <c r="C83" s="23">
        <v>0</v>
      </c>
      <c r="D83" s="24">
        <v>0</v>
      </c>
      <c r="E83" s="24">
        <v>0</v>
      </c>
      <c r="F83" s="24">
        <v>0</v>
      </c>
      <c r="G83" s="25">
        <v>0</v>
      </c>
      <c r="H83" s="25">
        <v>0</v>
      </c>
      <c r="I83" s="26">
        <v>0</v>
      </c>
      <c r="J83" s="60">
        <f aca="true" t="shared" si="36" ref="J83:J97">SUM(C83:I83)</f>
        <v>0</v>
      </c>
      <c r="K83" s="28">
        <f>SUM(J83:J96)</f>
        <v>95700</v>
      </c>
      <c r="M83" s="23">
        <f aca="true" t="shared" si="37" ref="M83:M88">+C83</f>
        <v>0</v>
      </c>
      <c r="N83" s="24">
        <f aca="true" t="shared" si="38" ref="N83:N88">+D83+E83+F83</f>
        <v>0</v>
      </c>
      <c r="O83" s="29"/>
      <c r="P83" s="25">
        <f aca="true" t="shared" si="39" ref="P83:P93">+G83+H83</f>
        <v>0</v>
      </c>
      <c r="Q83" s="30">
        <f aca="true" t="shared" si="40" ref="Q83:Q95">SUM(M83:P83)</f>
        <v>0</v>
      </c>
    </row>
    <row r="84" spans="1:17" ht="12.75">
      <c r="A84" s="13" t="str">
        <f t="shared" si="35"/>
        <v>A2 Sapinières</v>
      </c>
      <c r="B84" s="13" t="str">
        <f t="shared" si="35"/>
        <v>SAB</v>
      </c>
      <c r="C84" s="23">
        <v>0</v>
      </c>
      <c r="D84" s="24">
        <v>0</v>
      </c>
      <c r="E84" s="24">
        <v>0</v>
      </c>
      <c r="F84" s="24">
        <v>0</v>
      </c>
      <c r="G84" s="25">
        <v>0</v>
      </c>
      <c r="H84" s="25">
        <v>0</v>
      </c>
      <c r="I84" s="26">
        <v>0</v>
      </c>
      <c r="J84" s="60">
        <f t="shared" si="36"/>
        <v>0</v>
      </c>
      <c r="K84" s="36"/>
      <c r="M84" s="23">
        <f t="shared" si="37"/>
        <v>0</v>
      </c>
      <c r="N84" s="24">
        <f t="shared" si="38"/>
        <v>0</v>
      </c>
      <c r="O84" s="29"/>
      <c r="P84" s="25">
        <f t="shared" si="39"/>
        <v>0</v>
      </c>
      <c r="Q84" s="30">
        <f t="shared" si="40"/>
        <v>0</v>
      </c>
    </row>
    <row r="85" spans="1:17" ht="12.75">
      <c r="A85" s="13" t="str">
        <f t="shared" si="35"/>
        <v>A3 Pinèdes grises</v>
      </c>
      <c r="B85" s="13" t="str">
        <f t="shared" si="35"/>
        <v>PIG</v>
      </c>
      <c r="C85" s="23">
        <v>0</v>
      </c>
      <c r="D85" s="24">
        <v>0</v>
      </c>
      <c r="E85" s="24">
        <v>0</v>
      </c>
      <c r="F85" s="24">
        <v>0</v>
      </c>
      <c r="G85" s="25">
        <v>0</v>
      </c>
      <c r="H85" s="25">
        <v>0</v>
      </c>
      <c r="I85" s="26">
        <v>0</v>
      </c>
      <c r="J85" s="60">
        <f t="shared" si="36"/>
        <v>0</v>
      </c>
      <c r="K85" s="36"/>
      <c r="M85" s="23">
        <f t="shared" si="37"/>
        <v>0</v>
      </c>
      <c r="N85" s="24">
        <f t="shared" si="38"/>
        <v>0</v>
      </c>
      <c r="O85" s="29"/>
      <c r="P85" s="25">
        <f t="shared" si="39"/>
        <v>0</v>
      </c>
      <c r="Q85" s="30">
        <f t="shared" si="40"/>
        <v>0</v>
      </c>
    </row>
    <row r="86" spans="1:17" ht="12.75">
      <c r="A86" s="13" t="str">
        <f t="shared" si="35"/>
        <v>A4 Peupleraies à résineux</v>
      </c>
      <c r="B86" s="13" t="str">
        <f t="shared" si="35"/>
        <v>PEU_R</v>
      </c>
      <c r="C86" s="43">
        <v>10500</v>
      </c>
      <c r="D86" s="24">
        <v>11900</v>
      </c>
      <c r="E86" s="24">
        <v>2100</v>
      </c>
      <c r="F86" s="24">
        <v>0</v>
      </c>
      <c r="G86" s="25">
        <v>0</v>
      </c>
      <c r="H86" s="25">
        <v>200</v>
      </c>
      <c r="I86" s="26">
        <v>0</v>
      </c>
      <c r="J86" s="60">
        <f t="shared" si="36"/>
        <v>24700</v>
      </c>
      <c r="K86" s="36"/>
      <c r="M86" s="23">
        <f t="shared" si="37"/>
        <v>10500</v>
      </c>
      <c r="N86" s="24">
        <f t="shared" si="38"/>
        <v>14000</v>
      </c>
      <c r="O86" s="29"/>
      <c r="P86" s="25">
        <f t="shared" si="39"/>
        <v>200</v>
      </c>
      <c r="Q86" s="30">
        <f t="shared" si="40"/>
        <v>24700</v>
      </c>
    </row>
    <row r="87" spans="1:17" ht="12.75">
      <c r="A87" s="13" t="str">
        <f t="shared" si="35"/>
        <v>A5 Peupleraies</v>
      </c>
      <c r="B87" s="13" t="str">
        <f t="shared" si="35"/>
        <v>PEU</v>
      </c>
      <c r="C87" s="43">
        <v>48400</v>
      </c>
      <c r="D87" s="24">
        <v>0</v>
      </c>
      <c r="E87" s="24">
        <v>200</v>
      </c>
      <c r="F87" s="24">
        <v>700</v>
      </c>
      <c r="G87" s="25">
        <v>0</v>
      </c>
      <c r="H87" s="25">
        <v>100</v>
      </c>
      <c r="I87" s="26">
        <v>0</v>
      </c>
      <c r="J87" s="60">
        <f t="shared" si="36"/>
        <v>49400</v>
      </c>
      <c r="K87" s="36"/>
      <c r="M87" s="23">
        <f t="shared" si="37"/>
        <v>48400</v>
      </c>
      <c r="N87" s="24">
        <f t="shared" si="38"/>
        <v>900</v>
      </c>
      <c r="O87" s="29"/>
      <c r="P87" s="25">
        <f t="shared" si="39"/>
        <v>100</v>
      </c>
      <c r="Q87" s="30">
        <f t="shared" si="40"/>
        <v>49400</v>
      </c>
    </row>
    <row r="88" spans="1:17" ht="12.75">
      <c r="A88" s="13" t="str">
        <f t="shared" si="35"/>
        <v>A6 Bétulaies blanches à résineux</v>
      </c>
      <c r="B88" s="13" t="str">
        <f t="shared" si="35"/>
        <v>PEU</v>
      </c>
      <c r="C88" s="43">
        <v>1200</v>
      </c>
      <c r="D88" s="24">
        <v>6300</v>
      </c>
      <c r="E88" s="24">
        <v>0</v>
      </c>
      <c r="F88" s="24">
        <v>300</v>
      </c>
      <c r="G88" s="25">
        <v>100</v>
      </c>
      <c r="H88" s="25">
        <v>0</v>
      </c>
      <c r="I88" s="26">
        <v>0</v>
      </c>
      <c r="J88" s="60">
        <f t="shared" si="36"/>
        <v>7900</v>
      </c>
      <c r="K88" s="36"/>
      <c r="M88" s="23">
        <f t="shared" si="37"/>
        <v>1200</v>
      </c>
      <c r="N88" s="24">
        <f t="shared" si="38"/>
        <v>6600</v>
      </c>
      <c r="O88" s="29"/>
      <c r="P88" s="25">
        <f t="shared" si="39"/>
        <v>100</v>
      </c>
      <c r="Q88" s="30">
        <f t="shared" si="40"/>
        <v>7900</v>
      </c>
    </row>
    <row r="89" spans="1:17" ht="12.75">
      <c r="A89" s="13" t="str">
        <f t="shared" si="35"/>
        <v>B1 Feuillus tolérants</v>
      </c>
      <c r="B89" s="13" t="str">
        <f t="shared" si="35"/>
        <v>FT</v>
      </c>
      <c r="C89" s="51">
        <v>2900</v>
      </c>
      <c r="D89" s="24">
        <v>1400</v>
      </c>
      <c r="E89" s="24">
        <v>1500</v>
      </c>
      <c r="F89" s="24">
        <v>100</v>
      </c>
      <c r="G89" s="25">
        <v>300</v>
      </c>
      <c r="H89" s="25">
        <v>700</v>
      </c>
      <c r="I89" s="26">
        <v>0</v>
      </c>
      <c r="J89" s="60">
        <f t="shared" si="36"/>
        <v>6900</v>
      </c>
      <c r="K89" s="36"/>
      <c r="M89" s="34"/>
      <c r="N89" s="24">
        <f>+C89+D89+E89+F89</f>
        <v>5900</v>
      </c>
      <c r="O89" s="29"/>
      <c r="P89" s="25">
        <f t="shared" si="39"/>
        <v>1000</v>
      </c>
      <c r="Q89" s="30">
        <f t="shared" si="40"/>
        <v>6900</v>
      </c>
    </row>
    <row r="90" spans="1:17" ht="12.75">
      <c r="A90" s="13" t="str">
        <f t="shared" si="35"/>
        <v>B2 Résineux à feuillus</v>
      </c>
      <c r="B90" s="13" t="str">
        <f t="shared" si="35"/>
        <v>R_F</v>
      </c>
      <c r="C90" s="51">
        <v>400</v>
      </c>
      <c r="D90" s="24">
        <v>2900</v>
      </c>
      <c r="E90" s="24">
        <v>0</v>
      </c>
      <c r="F90" s="24">
        <v>0</v>
      </c>
      <c r="G90" s="25">
        <v>100</v>
      </c>
      <c r="H90" s="25">
        <v>0</v>
      </c>
      <c r="I90" s="26">
        <v>0</v>
      </c>
      <c r="J90" s="60">
        <f t="shared" si="36"/>
        <v>3400</v>
      </c>
      <c r="K90" s="36"/>
      <c r="M90" s="34"/>
      <c r="N90" s="24">
        <f>+C90+D90+E90+F90</f>
        <v>3300</v>
      </c>
      <c r="O90" s="29"/>
      <c r="P90" s="25">
        <f t="shared" si="39"/>
        <v>100</v>
      </c>
      <c r="Q90" s="30">
        <f t="shared" si="40"/>
        <v>3400</v>
      </c>
    </row>
    <row r="91" spans="1:17" ht="12.75">
      <c r="A91" s="13" t="str">
        <f t="shared" si="35"/>
        <v>B3 Feuillus tolérants à résineux</v>
      </c>
      <c r="B91" s="13" t="str">
        <f t="shared" si="35"/>
        <v>FT_R</v>
      </c>
      <c r="C91" s="51">
        <v>300</v>
      </c>
      <c r="D91" s="24">
        <v>2000</v>
      </c>
      <c r="E91" s="24">
        <v>100</v>
      </c>
      <c r="F91" s="24">
        <v>0</v>
      </c>
      <c r="G91" s="25">
        <v>0</v>
      </c>
      <c r="H91" s="25">
        <v>0</v>
      </c>
      <c r="I91" s="26">
        <v>0</v>
      </c>
      <c r="J91" s="60">
        <f t="shared" si="36"/>
        <v>2400</v>
      </c>
      <c r="K91" s="36"/>
      <c r="M91" s="34"/>
      <c r="N91" s="24">
        <f>+C91+D91+E91+F91</f>
        <v>2400</v>
      </c>
      <c r="O91" s="29"/>
      <c r="P91" s="25">
        <f t="shared" si="39"/>
        <v>0</v>
      </c>
      <c r="Q91" s="30">
        <f t="shared" si="40"/>
        <v>2400</v>
      </c>
    </row>
    <row r="92" spans="1:17" ht="12.75">
      <c r="A92" s="13" t="str">
        <f t="shared" si="35"/>
        <v>B4 Bétulaies blanches</v>
      </c>
      <c r="B92" s="13" t="str">
        <f t="shared" si="35"/>
        <v>BOP</v>
      </c>
      <c r="C92" s="51">
        <v>0</v>
      </c>
      <c r="D92" s="24">
        <v>0</v>
      </c>
      <c r="E92" s="24">
        <v>0</v>
      </c>
      <c r="F92" s="24">
        <v>0</v>
      </c>
      <c r="G92" s="25">
        <v>0</v>
      </c>
      <c r="H92" s="25">
        <v>0</v>
      </c>
      <c r="I92" s="26">
        <v>0</v>
      </c>
      <c r="J92" s="60">
        <f t="shared" si="36"/>
        <v>0</v>
      </c>
      <c r="K92" s="36"/>
      <c r="M92" s="34"/>
      <c r="N92" s="24">
        <f>+C92+D92+E92+F92</f>
        <v>0</v>
      </c>
      <c r="O92" s="29"/>
      <c r="P92" s="25">
        <f t="shared" si="39"/>
        <v>0</v>
      </c>
      <c r="Q92" s="30">
        <f t="shared" si="40"/>
        <v>0</v>
      </c>
    </row>
    <row r="93" spans="1:17" ht="12.75">
      <c r="A93" s="13" t="str">
        <f t="shared" si="35"/>
        <v>B5 Pinèdes blanches</v>
      </c>
      <c r="B93" s="13" t="str">
        <f t="shared" si="35"/>
        <v>PINS</v>
      </c>
      <c r="C93" s="51">
        <v>100</v>
      </c>
      <c r="D93" s="24">
        <v>0</v>
      </c>
      <c r="E93" s="24">
        <v>0</v>
      </c>
      <c r="F93" s="24">
        <v>0</v>
      </c>
      <c r="G93" s="25">
        <v>0</v>
      </c>
      <c r="H93" s="25">
        <v>0</v>
      </c>
      <c r="I93" s="26">
        <v>0</v>
      </c>
      <c r="J93" s="60">
        <f t="shared" si="36"/>
        <v>100</v>
      </c>
      <c r="K93" s="36"/>
      <c r="M93" s="34"/>
      <c r="N93" s="24">
        <f>+C93+D93+E93+F93</f>
        <v>100</v>
      </c>
      <c r="O93" s="29"/>
      <c r="P93" s="25">
        <f t="shared" si="39"/>
        <v>0</v>
      </c>
      <c r="Q93" s="30">
        <f t="shared" si="40"/>
        <v>100</v>
      </c>
    </row>
    <row r="94" spans="1:17" ht="12.75">
      <c r="A94" s="13" t="str">
        <f t="shared" si="35"/>
        <v>D1Cédrières</v>
      </c>
      <c r="B94" s="13" t="str">
        <f t="shared" si="35"/>
        <v>THO</v>
      </c>
      <c r="C94" s="52">
        <v>0</v>
      </c>
      <c r="D94" s="25">
        <v>700</v>
      </c>
      <c r="E94" s="25">
        <v>200</v>
      </c>
      <c r="F94" s="25">
        <v>0</v>
      </c>
      <c r="G94" s="25">
        <v>0</v>
      </c>
      <c r="H94" s="25">
        <v>0</v>
      </c>
      <c r="I94" s="26">
        <v>0</v>
      </c>
      <c r="J94" s="60">
        <f t="shared" si="36"/>
        <v>900</v>
      </c>
      <c r="K94" s="36"/>
      <c r="M94" s="34"/>
      <c r="N94" s="38"/>
      <c r="O94" s="29"/>
      <c r="P94" s="25">
        <f>+G94+H94+C94+D94+E94+F94</f>
        <v>900</v>
      </c>
      <c r="Q94" s="30">
        <f t="shared" si="40"/>
        <v>900</v>
      </c>
    </row>
    <row r="95" spans="1:17" ht="12.75">
      <c r="A95" s="13" t="str">
        <f t="shared" si="35"/>
        <v>D2 Érablières rouges</v>
      </c>
      <c r="B95" s="13" t="str">
        <f t="shared" si="35"/>
        <v>ERO</v>
      </c>
      <c r="C95" s="52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6">
        <v>0</v>
      </c>
      <c r="J95" s="60">
        <f t="shared" si="36"/>
        <v>0</v>
      </c>
      <c r="K95" s="36"/>
      <c r="M95" s="34"/>
      <c r="N95" s="38"/>
      <c r="O95" s="41"/>
      <c r="P95" s="25">
        <f>+G95+H95+C95+D95+E95+F95</f>
        <v>0</v>
      </c>
      <c r="Q95" s="30">
        <f t="shared" si="40"/>
        <v>0</v>
      </c>
    </row>
    <row r="96" spans="1:17" ht="12.75">
      <c r="A96" s="13">
        <f t="shared" si="35"/>
        <v>0</v>
      </c>
      <c r="B96" s="13">
        <f t="shared" si="35"/>
        <v>0</v>
      </c>
      <c r="C96" s="53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60">
        <f t="shared" si="36"/>
        <v>0</v>
      </c>
      <c r="K96" s="36"/>
      <c r="M96" s="34"/>
      <c r="N96" s="38"/>
      <c r="O96" s="41"/>
      <c r="P96" s="45"/>
      <c r="Q96" s="54"/>
    </row>
    <row r="97" spans="1:17" ht="13.5" thickBot="1">
      <c r="A97" s="55"/>
      <c r="B97" s="56"/>
      <c r="C97" s="57">
        <f aca="true" t="shared" si="41" ref="C97:I97">SUM(C83:C96)</f>
        <v>63800</v>
      </c>
      <c r="D97" s="57">
        <f t="shared" si="41"/>
        <v>25200</v>
      </c>
      <c r="E97" s="57">
        <f t="shared" si="41"/>
        <v>4100</v>
      </c>
      <c r="F97" s="57">
        <f t="shared" si="41"/>
        <v>1100</v>
      </c>
      <c r="G97" s="57">
        <f t="shared" si="41"/>
        <v>500</v>
      </c>
      <c r="H97" s="57">
        <f t="shared" si="41"/>
        <v>1000</v>
      </c>
      <c r="I97" s="57">
        <f t="shared" si="41"/>
        <v>0</v>
      </c>
      <c r="J97" s="49">
        <f t="shared" si="36"/>
        <v>95700</v>
      </c>
      <c r="K97" s="58"/>
      <c r="M97" s="34">
        <f>SUM(M83:M96)</f>
        <v>60100</v>
      </c>
      <c r="N97" s="38">
        <f>SUM(N83:N96)</f>
        <v>33200</v>
      </c>
      <c r="O97" s="41">
        <f>SUM(O83:O96)</f>
        <v>0</v>
      </c>
      <c r="P97" s="45">
        <f>SUM(P83:P96)</f>
        <v>2400</v>
      </c>
      <c r="Q97" s="30">
        <f>SUM(Q83:Q96)</f>
        <v>95700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9" t="str">
        <f aca="true" t="shared" si="42" ref="C99:I99">+C4</f>
        <v>Sans contrainte</v>
      </c>
      <c r="D99" s="59" t="str">
        <f t="shared" si="42"/>
        <v>Territoires fauniques structurés</v>
      </c>
      <c r="E99" s="59" t="str">
        <f t="shared" si="42"/>
        <v>Autres</v>
      </c>
      <c r="F99" s="59" t="str">
        <f t="shared" si="42"/>
        <v>Paysage</v>
      </c>
      <c r="G99" s="59" t="str">
        <f t="shared" si="42"/>
        <v>Peuplements orphelins</v>
      </c>
      <c r="H99" s="59" t="str">
        <f t="shared" si="42"/>
        <v>Pentes fortes</v>
      </c>
      <c r="I99" s="59" t="str">
        <f t="shared" si="42"/>
        <v>Paysage</v>
      </c>
      <c r="J99" s="8"/>
      <c r="K99" s="10"/>
    </row>
    <row r="100" spans="1:13" ht="12.75">
      <c r="A100" s="7"/>
      <c r="B100" s="8"/>
      <c r="C100" s="59"/>
      <c r="D100" s="59"/>
      <c r="E100" s="59"/>
      <c r="F100" s="59"/>
      <c r="G100" s="59"/>
      <c r="H100" s="59"/>
      <c r="I100" s="59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43" ref="C101:I101">+C6</f>
        <v>(FORP)</v>
      </c>
      <c r="D101" s="15" t="str">
        <f t="shared" si="43"/>
        <v>(PADE, ZEC, REFA, AUTF)</v>
      </c>
      <c r="E101" s="15" t="str">
        <f t="shared" si="43"/>
        <v>(SFIA, AUT, IP25, VREC)</v>
      </c>
      <c r="F101" s="15" t="str">
        <f t="shared" si="43"/>
        <v>(ENV)</v>
      </c>
      <c r="G101" s="15" t="str">
        <f t="shared" si="43"/>
        <v>(ORPH, FRES,ENCL, IM25)</v>
      </c>
      <c r="H101" s="15" t="str">
        <f t="shared" si="43"/>
        <v>(PEEC)</v>
      </c>
      <c r="I101" s="15" t="str">
        <f t="shared" si="43"/>
        <v>(ENV)</v>
      </c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44" ref="A102:B115">+A7</f>
        <v>A1 Pessières</v>
      </c>
      <c r="B102" s="13" t="str">
        <f t="shared" si="44"/>
        <v>EPX</v>
      </c>
      <c r="C102" s="23">
        <v>200</v>
      </c>
      <c r="D102" s="24">
        <v>0</v>
      </c>
      <c r="E102" s="24">
        <v>0</v>
      </c>
      <c r="F102" s="24">
        <v>0</v>
      </c>
      <c r="G102" s="25">
        <v>0</v>
      </c>
      <c r="H102" s="25">
        <v>0</v>
      </c>
      <c r="I102" s="26">
        <v>0</v>
      </c>
      <c r="J102" s="60">
        <f aca="true" t="shared" si="45" ref="J102:J116">SUM(C102:I102)</f>
        <v>200</v>
      </c>
      <c r="K102" s="28">
        <f>SUM(J102:J115)</f>
        <v>57800</v>
      </c>
      <c r="M102" s="23">
        <f aca="true" t="shared" si="46" ref="M102:M107">+C102</f>
        <v>200</v>
      </c>
      <c r="N102" s="24">
        <f aca="true" t="shared" si="47" ref="N102:N107">+D102+E102+F102</f>
        <v>0</v>
      </c>
      <c r="O102" s="29"/>
      <c r="P102" s="25">
        <f aca="true" t="shared" si="48" ref="P102:P112">+G102+H102</f>
        <v>0</v>
      </c>
      <c r="Q102" s="30">
        <f aca="true" t="shared" si="49" ref="Q102:Q114">SUM(M102:P102)</f>
        <v>200</v>
      </c>
    </row>
    <row r="103" spans="1:17" ht="12.75">
      <c r="A103" s="13" t="str">
        <f t="shared" si="44"/>
        <v>A2 Sapinières</v>
      </c>
      <c r="B103" s="13" t="str">
        <f t="shared" si="44"/>
        <v>SAB</v>
      </c>
      <c r="C103" s="23">
        <v>400</v>
      </c>
      <c r="D103" s="24">
        <v>1000</v>
      </c>
      <c r="E103" s="24">
        <v>0</v>
      </c>
      <c r="F103" s="24">
        <v>200</v>
      </c>
      <c r="G103" s="25">
        <v>500</v>
      </c>
      <c r="H103" s="25">
        <v>0</v>
      </c>
      <c r="I103" s="26">
        <v>0</v>
      </c>
      <c r="J103" s="60">
        <f t="shared" si="45"/>
        <v>2100</v>
      </c>
      <c r="K103" s="36"/>
      <c r="M103" s="23">
        <f t="shared" si="46"/>
        <v>400</v>
      </c>
      <c r="N103" s="24">
        <f t="shared" si="47"/>
        <v>1200</v>
      </c>
      <c r="O103" s="29"/>
      <c r="P103" s="25">
        <f t="shared" si="48"/>
        <v>500</v>
      </c>
      <c r="Q103" s="30">
        <f t="shared" si="49"/>
        <v>2100</v>
      </c>
    </row>
    <row r="104" spans="1:17" ht="12.75">
      <c r="A104" s="13" t="str">
        <f t="shared" si="44"/>
        <v>A3 Pinèdes grises</v>
      </c>
      <c r="B104" s="13" t="str">
        <f t="shared" si="44"/>
        <v>PIG</v>
      </c>
      <c r="C104" s="23">
        <v>0</v>
      </c>
      <c r="D104" s="24">
        <v>0</v>
      </c>
      <c r="E104" s="24">
        <v>0</v>
      </c>
      <c r="F104" s="24">
        <v>0</v>
      </c>
      <c r="G104" s="25">
        <v>0</v>
      </c>
      <c r="H104" s="25">
        <v>0</v>
      </c>
      <c r="I104" s="26">
        <v>0</v>
      </c>
      <c r="J104" s="60">
        <f t="shared" si="45"/>
        <v>0</v>
      </c>
      <c r="K104" s="36"/>
      <c r="M104" s="23">
        <f t="shared" si="46"/>
        <v>0</v>
      </c>
      <c r="N104" s="24">
        <f t="shared" si="47"/>
        <v>0</v>
      </c>
      <c r="O104" s="29"/>
      <c r="P104" s="25">
        <f t="shared" si="48"/>
        <v>0</v>
      </c>
      <c r="Q104" s="30">
        <f t="shared" si="49"/>
        <v>0</v>
      </c>
    </row>
    <row r="105" spans="1:17" ht="12.75">
      <c r="A105" s="13" t="str">
        <f t="shared" si="44"/>
        <v>A4 Peupleraies à résineux</v>
      </c>
      <c r="B105" s="13" t="str">
        <f t="shared" si="44"/>
        <v>PEU_R</v>
      </c>
      <c r="C105" s="43">
        <v>3400</v>
      </c>
      <c r="D105" s="24">
        <v>4100</v>
      </c>
      <c r="E105" s="24">
        <v>700</v>
      </c>
      <c r="F105" s="24">
        <v>0</v>
      </c>
      <c r="G105" s="25">
        <v>0</v>
      </c>
      <c r="H105" s="25">
        <v>100</v>
      </c>
      <c r="I105" s="26">
        <v>0</v>
      </c>
      <c r="J105" s="60">
        <f t="shared" si="45"/>
        <v>8300</v>
      </c>
      <c r="K105" s="36"/>
      <c r="M105" s="23">
        <f t="shared" si="46"/>
        <v>3400</v>
      </c>
      <c r="N105" s="24">
        <f t="shared" si="47"/>
        <v>4800</v>
      </c>
      <c r="O105" s="29"/>
      <c r="P105" s="25">
        <f t="shared" si="48"/>
        <v>100</v>
      </c>
      <c r="Q105" s="30">
        <f t="shared" si="49"/>
        <v>8300</v>
      </c>
    </row>
    <row r="106" spans="1:17" ht="12.75">
      <c r="A106" s="13" t="str">
        <f t="shared" si="44"/>
        <v>A5 Peupleraies</v>
      </c>
      <c r="B106" s="13" t="str">
        <f t="shared" si="44"/>
        <v>PEU</v>
      </c>
      <c r="C106" s="43">
        <v>10600</v>
      </c>
      <c r="D106" s="24">
        <v>0</v>
      </c>
      <c r="E106" s="24">
        <v>0</v>
      </c>
      <c r="F106" s="24">
        <v>0</v>
      </c>
      <c r="G106" s="25">
        <v>0</v>
      </c>
      <c r="H106" s="25">
        <v>0</v>
      </c>
      <c r="I106" s="26">
        <v>0</v>
      </c>
      <c r="J106" s="60">
        <f t="shared" si="45"/>
        <v>10600</v>
      </c>
      <c r="K106" s="36"/>
      <c r="M106" s="23">
        <f t="shared" si="46"/>
        <v>10600</v>
      </c>
      <c r="N106" s="24">
        <f t="shared" si="47"/>
        <v>0</v>
      </c>
      <c r="O106" s="29"/>
      <c r="P106" s="25">
        <f t="shared" si="48"/>
        <v>0</v>
      </c>
      <c r="Q106" s="30">
        <f t="shared" si="49"/>
        <v>10600</v>
      </c>
    </row>
    <row r="107" spans="1:17" ht="12.75">
      <c r="A107" s="13" t="str">
        <f t="shared" si="44"/>
        <v>A6 Bétulaies blanches à résineux</v>
      </c>
      <c r="B107" s="13" t="str">
        <f t="shared" si="44"/>
        <v>PEU</v>
      </c>
      <c r="C107" s="43">
        <v>2200</v>
      </c>
      <c r="D107" s="24">
        <v>12800</v>
      </c>
      <c r="E107" s="24">
        <v>0</v>
      </c>
      <c r="F107" s="24">
        <v>0</v>
      </c>
      <c r="G107" s="25">
        <v>800</v>
      </c>
      <c r="H107" s="25">
        <v>0</v>
      </c>
      <c r="I107" s="26">
        <v>0</v>
      </c>
      <c r="J107" s="60">
        <f t="shared" si="45"/>
        <v>15800</v>
      </c>
      <c r="K107" s="36"/>
      <c r="M107" s="23">
        <f t="shared" si="46"/>
        <v>2200</v>
      </c>
      <c r="N107" s="24">
        <f t="shared" si="47"/>
        <v>12800</v>
      </c>
      <c r="O107" s="29"/>
      <c r="P107" s="25">
        <f t="shared" si="48"/>
        <v>800</v>
      </c>
      <c r="Q107" s="30">
        <f t="shared" si="49"/>
        <v>15800</v>
      </c>
    </row>
    <row r="108" spans="1:17" ht="12.75">
      <c r="A108" s="13" t="str">
        <f t="shared" si="44"/>
        <v>B1 Feuillus tolérants</v>
      </c>
      <c r="B108" s="13" t="str">
        <f t="shared" si="44"/>
        <v>FT</v>
      </c>
      <c r="C108" s="51">
        <v>1700</v>
      </c>
      <c r="D108" s="24">
        <v>1400</v>
      </c>
      <c r="E108" s="24">
        <v>900</v>
      </c>
      <c r="F108" s="24">
        <v>100</v>
      </c>
      <c r="G108" s="25">
        <v>700</v>
      </c>
      <c r="H108" s="25">
        <v>400</v>
      </c>
      <c r="I108" s="26">
        <v>0</v>
      </c>
      <c r="J108" s="60">
        <f t="shared" si="45"/>
        <v>5200</v>
      </c>
      <c r="K108" s="36"/>
      <c r="M108" s="34"/>
      <c r="N108" s="24">
        <f>+C108+D108+E108+F108</f>
        <v>4100</v>
      </c>
      <c r="O108" s="29"/>
      <c r="P108" s="25">
        <f t="shared" si="48"/>
        <v>1100</v>
      </c>
      <c r="Q108" s="30">
        <f t="shared" si="49"/>
        <v>5200</v>
      </c>
    </row>
    <row r="109" spans="1:17" ht="12.75">
      <c r="A109" s="13" t="str">
        <f t="shared" si="44"/>
        <v>B2 Résineux à feuillus</v>
      </c>
      <c r="B109" s="13" t="str">
        <f t="shared" si="44"/>
        <v>R_F</v>
      </c>
      <c r="C109" s="51">
        <v>1000</v>
      </c>
      <c r="D109" s="24">
        <v>6000</v>
      </c>
      <c r="E109" s="24">
        <v>0</v>
      </c>
      <c r="F109" s="24">
        <v>100</v>
      </c>
      <c r="G109" s="25">
        <v>1100</v>
      </c>
      <c r="H109" s="25">
        <v>0</v>
      </c>
      <c r="I109" s="26">
        <v>0</v>
      </c>
      <c r="J109" s="60">
        <f t="shared" si="45"/>
        <v>8200</v>
      </c>
      <c r="K109" s="36"/>
      <c r="M109" s="34"/>
      <c r="N109" s="24">
        <f>+C109+D109+E109+F109</f>
        <v>7100</v>
      </c>
      <c r="O109" s="29"/>
      <c r="P109" s="25">
        <f t="shared" si="48"/>
        <v>1100</v>
      </c>
      <c r="Q109" s="30">
        <f t="shared" si="49"/>
        <v>8200</v>
      </c>
    </row>
    <row r="110" spans="1:17" ht="12.75">
      <c r="A110" s="13" t="str">
        <f t="shared" si="44"/>
        <v>B3 Feuillus tolérants à résineux</v>
      </c>
      <c r="B110" s="13" t="str">
        <f t="shared" si="44"/>
        <v>FT_R</v>
      </c>
      <c r="C110" s="51">
        <v>600</v>
      </c>
      <c r="D110" s="24">
        <v>4300</v>
      </c>
      <c r="E110" s="24">
        <v>100</v>
      </c>
      <c r="F110" s="24">
        <v>100</v>
      </c>
      <c r="G110" s="25">
        <v>300</v>
      </c>
      <c r="H110" s="25">
        <v>100</v>
      </c>
      <c r="I110" s="26">
        <v>0</v>
      </c>
      <c r="J110" s="60">
        <f t="shared" si="45"/>
        <v>5500</v>
      </c>
      <c r="K110" s="36"/>
      <c r="M110" s="34"/>
      <c r="N110" s="24">
        <f>+C110+D110+E110+F110</f>
        <v>5100</v>
      </c>
      <c r="O110" s="29"/>
      <c r="P110" s="25">
        <f t="shared" si="48"/>
        <v>400</v>
      </c>
      <c r="Q110" s="30">
        <f t="shared" si="49"/>
        <v>5500</v>
      </c>
    </row>
    <row r="111" spans="1:17" ht="12.75">
      <c r="A111" s="13" t="str">
        <f t="shared" si="44"/>
        <v>B4 Bétulaies blanches</v>
      </c>
      <c r="B111" s="13" t="str">
        <f t="shared" si="44"/>
        <v>BOP</v>
      </c>
      <c r="C111" s="51">
        <v>0</v>
      </c>
      <c r="D111" s="24">
        <v>0</v>
      </c>
      <c r="E111" s="24">
        <v>0</v>
      </c>
      <c r="F111" s="24">
        <v>0</v>
      </c>
      <c r="G111" s="25">
        <v>0</v>
      </c>
      <c r="H111" s="25">
        <v>0</v>
      </c>
      <c r="I111" s="26">
        <v>0</v>
      </c>
      <c r="J111" s="60">
        <f t="shared" si="45"/>
        <v>0</v>
      </c>
      <c r="K111" s="36"/>
      <c r="M111" s="34"/>
      <c r="N111" s="24">
        <f>+C111+D111+E111+F111</f>
        <v>0</v>
      </c>
      <c r="O111" s="29"/>
      <c r="P111" s="25">
        <f t="shared" si="48"/>
        <v>0</v>
      </c>
      <c r="Q111" s="30">
        <f t="shared" si="49"/>
        <v>0</v>
      </c>
    </row>
    <row r="112" spans="1:17" ht="12.75">
      <c r="A112" s="13" t="str">
        <f t="shared" si="44"/>
        <v>B5 Pinèdes blanches</v>
      </c>
      <c r="B112" s="13" t="str">
        <f t="shared" si="44"/>
        <v>PINS</v>
      </c>
      <c r="C112" s="51">
        <v>100</v>
      </c>
      <c r="D112" s="24">
        <v>100</v>
      </c>
      <c r="E112" s="24">
        <v>200</v>
      </c>
      <c r="F112" s="24">
        <v>0</v>
      </c>
      <c r="G112" s="25">
        <v>0</v>
      </c>
      <c r="H112" s="25">
        <v>0</v>
      </c>
      <c r="I112" s="26">
        <v>0</v>
      </c>
      <c r="J112" s="60">
        <f t="shared" si="45"/>
        <v>400</v>
      </c>
      <c r="K112" s="36"/>
      <c r="M112" s="34"/>
      <c r="N112" s="24">
        <f>+C112+D112+E112+F112</f>
        <v>400</v>
      </c>
      <c r="O112" s="29"/>
      <c r="P112" s="25">
        <f t="shared" si="48"/>
        <v>0</v>
      </c>
      <c r="Q112" s="30">
        <f t="shared" si="49"/>
        <v>400</v>
      </c>
    </row>
    <row r="113" spans="1:17" ht="12.75">
      <c r="A113" s="13" t="str">
        <f t="shared" si="44"/>
        <v>D1Cédrières</v>
      </c>
      <c r="B113" s="13" t="str">
        <f t="shared" si="44"/>
        <v>THO</v>
      </c>
      <c r="C113" s="52">
        <v>0</v>
      </c>
      <c r="D113" s="25">
        <v>1200</v>
      </c>
      <c r="E113" s="25">
        <v>200</v>
      </c>
      <c r="F113" s="25">
        <v>0</v>
      </c>
      <c r="G113" s="25">
        <v>0</v>
      </c>
      <c r="H113" s="25">
        <v>100</v>
      </c>
      <c r="I113" s="26">
        <v>0</v>
      </c>
      <c r="J113" s="60">
        <f t="shared" si="45"/>
        <v>1500</v>
      </c>
      <c r="K113" s="36"/>
      <c r="M113" s="34"/>
      <c r="N113" s="38"/>
      <c r="O113" s="29"/>
      <c r="P113" s="25">
        <f>+G113+H113+C113+D113+E113+F113</f>
        <v>1500</v>
      </c>
      <c r="Q113" s="30">
        <f t="shared" si="49"/>
        <v>1500</v>
      </c>
    </row>
    <row r="114" spans="1:17" ht="12.75">
      <c r="A114" s="13" t="str">
        <f t="shared" si="44"/>
        <v>D2 Érablières rouges</v>
      </c>
      <c r="B114" s="13" t="str">
        <f t="shared" si="44"/>
        <v>ERO</v>
      </c>
      <c r="C114" s="52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6">
        <v>0</v>
      </c>
      <c r="J114" s="60">
        <f t="shared" si="45"/>
        <v>0</v>
      </c>
      <c r="K114" s="36"/>
      <c r="M114" s="34"/>
      <c r="N114" s="38"/>
      <c r="O114" s="41"/>
      <c r="P114" s="25">
        <f>+G114+H114+C114+D114+E114+F114</f>
        <v>0</v>
      </c>
      <c r="Q114" s="30">
        <f t="shared" si="49"/>
        <v>0</v>
      </c>
    </row>
    <row r="115" spans="1:17" ht="12.75">
      <c r="A115" s="13">
        <f t="shared" si="44"/>
        <v>0</v>
      </c>
      <c r="B115" s="13">
        <f t="shared" si="44"/>
        <v>0</v>
      </c>
      <c r="C115" s="53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60">
        <f t="shared" si="45"/>
        <v>0</v>
      </c>
      <c r="K115" s="36"/>
      <c r="M115" s="34"/>
      <c r="N115" s="38"/>
      <c r="O115" s="41"/>
      <c r="P115" s="45"/>
      <c r="Q115" s="54"/>
    </row>
    <row r="116" spans="1:17" ht="13.5" thickBot="1">
      <c r="A116" s="55"/>
      <c r="B116" s="56"/>
      <c r="C116" s="57">
        <f aca="true" t="shared" si="50" ref="C116:I116">SUM(C102:C115)</f>
        <v>20200</v>
      </c>
      <c r="D116" s="57">
        <f t="shared" si="50"/>
        <v>30900</v>
      </c>
      <c r="E116" s="57">
        <f t="shared" si="50"/>
        <v>2100</v>
      </c>
      <c r="F116" s="57">
        <f t="shared" si="50"/>
        <v>500</v>
      </c>
      <c r="G116" s="57">
        <f t="shared" si="50"/>
        <v>3400</v>
      </c>
      <c r="H116" s="57">
        <f t="shared" si="50"/>
        <v>700</v>
      </c>
      <c r="I116" s="57">
        <f t="shared" si="50"/>
        <v>0</v>
      </c>
      <c r="J116" s="49">
        <f t="shared" si="45"/>
        <v>57800</v>
      </c>
      <c r="K116" s="58"/>
      <c r="M116" s="34">
        <f>SUM(M102:M115)</f>
        <v>16800</v>
      </c>
      <c r="N116" s="38">
        <f>SUM(N102:N115)</f>
        <v>35500</v>
      </c>
      <c r="O116" s="41">
        <f>SUM(O102:O115)</f>
        <v>0</v>
      </c>
      <c r="P116" s="45">
        <f>SUM(P102:P115)</f>
        <v>5500</v>
      </c>
      <c r="Q116" s="30">
        <f>SUM(Q102:Q115)</f>
        <v>57800</v>
      </c>
    </row>
    <row r="117" spans="1:11" ht="12.75">
      <c r="A117" s="2"/>
      <c r="B117" s="3"/>
      <c r="C117" s="61" t="s">
        <v>47</v>
      </c>
      <c r="D117" s="62"/>
      <c r="E117" s="62"/>
      <c r="F117" s="62"/>
      <c r="G117" s="62"/>
      <c r="H117" s="62"/>
      <c r="I117" s="63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9" t="str">
        <f aca="true" t="shared" si="51" ref="C118:I118">+C4</f>
        <v>Sans contrainte</v>
      </c>
      <c r="D118" s="59" t="str">
        <f t="shared" si="51"/>
        <v>Territoires fauniques structurés</v>
      </c>
      <c r="E118" s="59" t="str">
        <f t="shared" si="51"/>
        <v>Autres</v>
      </c>
      <c r="F118" s="59" t="str">
        <f t="shared" si="51"/>
        <v>Paysage</v>
      </c>
      <c r="G118" s="59" t="str">
        <f t="shared" si="51"/>
        <v>Peuplements orphelins</v>
      </c>
      <c r="H118" s="59" t="str">
        <f t="shared" si="51"/>
        <v>Pentes fortes</v>
      </c>
      <c r="I118" s="59" t="str">
        <f t="shared" si="51"/>
        <v>Paysage</v>
      </c>
      <c r="J118" s="8"/>
      <c r="K118" s="10"/>
    </row>
    <row r="119" spans="1:13" ht="12.75">
      <c r="A119" s="7"/>
      <c r="B119" s="8"/>
      <c r="C119" s="59"/>
      <c r="D119" s="59"/>
      <c r="E119" s="59"/>
      <c r="F119" s="59"/>
      <c r="G119" s="59"/>
      <c r="H119" s="59"/>
      <c r="I119" s="59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52" ref="C120:I120">+C6</f>
        <v>(FORP)</v>
      </c>
      <c r="D120" s="15" t="str">
        <f t="shared" si="52"/>
        <v>(PADE, ZEC, REFA, AUTF)</v>
      </c>
      <c r="E120" s="15" t="str">
        <f t="shared" si="52"/>
        <v>(SFIA, AUT, IP25, VREC)</v>
      </c>
      <c r="F120" s="15" t="str">
        <f t="shared" si="52"/>
        <v>(ENV)</v>
      </c>
      <c r="G120" s="15" t="str">
        <f t="shared" si="52"/>
        <v>(ORPH, FRES,ENCL, IM25)</v>
      </c>
      <c r="H120" s="15" t="str">
        <f t="shared" si="52"/>
        <v>(PEEC)</v>
      </c>
      <c r="I120" s="15" t="str">
        <f t="shared" si="52"/>
        <v>(ENV)</v>
      </c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53" ref="A121:B134">+A7</f>
        <v>A1 Pessières</v>
      </c>
      <c r="B121" s="13" t="str">
        <f t="shared" si="53"/>
        <v>EPX</v>
      </c>
      <c r="C121" s="23">
        <v>0</v>
      </c>
      <c r="D121" s="24">
        <v>0</v>
      </c>
      <c r="E121" s="24">
        <v>0</v>
      </c>
      <c r="F121" s="24">
        <v>0</v>
      </c>
      <c r="G121" s="25">
        <v>0</v>
      </c>
      <c r="H121" s="25">
        <v>0</v>
      </c>
      <c r="I121" s="26">
        <v>0</v>
      </c>
      <c r="J121" s="60">
        <f aca="true" t="shared" si="54" ref="J121:J135">SUM(C121:I121)</f>
        <v>0</v>
      </c>
      <c r="K121" s="28">
        <f>SUM(J121:J134)</f>
        <v>47400</v>
      </c>
      <c r="M121" s="23">
        <f aca="true" t="shared" si="55" ref="M121:M126">+C121</f>
        <v>0</v>
      </c>
      <c r="N121" s="24">
        <f aca="true" t="shared" si="56" ref="N121:N126">+D121+E121+F121</f>
        <v>0</v>
      </c>
      <c r="O121" s="29"/>
      <c r="P121" s="25">
        <f aca="true" t="shared" si="57" ref="P121:P131">+G121+H121</f>
        <v>0</v>
      </c>
      <c r="Q121" s="30">
        <f aca="true" t="shared" si="58" ref="Q121:Q133">SUM(M121:P121)</f>
        <v>0</v>
      </c>
    </row>
    <row r="122" spans="1:17" ht="12.75">
      <c r="A122" s="13" t="str">
        <f t="shared" si="53"/>
        <v>A2 Sapinières</v>
      </c>
      <c r="B122" s="13" t="str">
        <f t="shared" si="53"/>
        <v>SAB</v>
      </c>
      <c r="C122" s="23">
        <v>0</v>
      </c>
      <c r="D122" s="24">
        <v>100</v>
      </c>
      <c r="E122" s="24">
        <v>0</v>
      </c>
      <c r="F122" s="24">
        <v>0</v>
      </c>
      <c r="G122" s="25">
        <v>0</v>
      </c>
      <c r="H122" s="25">
        <v>0</v>
      </c>
      <c r="I122" s="26">
        <v>0</v>
      </c>
      <c r="J122" s="60">
        <f t="shared" si="54"/>
        <v>100</v>
      </c>
      <c r="K122" s="36"/>
      <c r="M122" s="23">
        <f t="shared" si="55"/>
        <v>0</v>
      </c>
      <c r="N122" s="24">
        <f t="shared" si="56"/>
        <v>100</v>
      </c>
      <c r="O122" s="29"/>
      <c r="P122" s="25">
        <f t="shared" si="57"/>
        <v>0</v>
      </c>
      <c r="Q122" s="30">
        <f t="shared" si="58"/>
        <v>100</v>
      </c>
    </row>
    <row r="123" spans="1:17" ht="12.75">
      <c r="A123" s="13" t="str">
        <f t="shared" si="53"/>
        <v>A3 Pinèdes grises</v>
      </c>
      <c r="B123" s="13" t="str">
        <f t="shared" si="53"/>
        <v>PIG</v>
      </c>
      <c r="C123" s="23">
        <v>0</v>
      </c>
      <c r="D123" s="24">
        <v>0</v>
      </c>
      <c r="E123" s="24">
        <v>0</v>
      </c>
      <c r="F123" s="24">
        <v>0</v>
      </c>
      <c r="G123" s="25">
        <v>0</v>
      </c>
      <c r="H123" s="25">
        <v>0</v>
      </c>
      <c r="I123" s="26">
        <v>0</v>
      </c>
      <c r="J123" s="60">
        <f t="shared" si="54"/>
        <v>0</v>
      </c>
      <c r="K123" s="36"/>
      <c r="M123" s="23">
        <f t="shared" si="55"/>
        <v>0</v>
      </c>
      <c r="N123" s="24">
        <f t="shared" si="56"/>
        <v>0</v>
      </c>
      <c r="O123" s="29"/>
      <c r="P123" s="25">
        <f t="shared" si="57"/>
        <v>0</v>
      </c>
      <c r="Q123" s="30">
        <f t="shared" si="58"/>
        <v>0</v>
      </c>
    </row>
    <row r="124" spans="1:17" ht="12.75">
      <c r="A124" s="13" t="str">
        <f t="shared" si="53"/>
        <v>A4 Peupleraies à résineux</v>
      </c>
      <c r="B124" s="13" t="str">
        <f t="shared" si="53"/>
        <v>PEU_R</v>
      </c>
      <c r="C124" s="43">
        <v>900</v>
      </c>
      <c r="D124" s="24">
        <v>1100</v>
      </c>
      <c r="E124" s="24">
        <v>200</v>
      </c>
      <c r="F124" s="24">
        <v>0</v>
      </c>
      <c r="G124" s="25">
        <v>0</v>
      </c>
      <c r="H124" s="25">
        <v>0</v>
      </c>
      <c r="I124" s="26">
        <v>0</v>
      </c>
      <c r="J124" s="60">
        <f t="shared" si="54"/>
        <v>2200</v>
      </c>
      <c r="K124" s="36"/>
      <c r="M124" s="23">
        <f t="shared" si="55"/>
        <v>900</v>
      </c>
      <c r="N124" s="24">
        <f t="shared" si="56"/>
        <v>1300</v>
      </c>
      <c r="O124" s="29"/>
      <c r="P124" s="25">
        <f t="shared" si="57"/>
        <v>0</v>
      </c>
      <c r="Q124" s="30">
        <f t="shared" si="58"/>
        <v>2200</v>
      </c>
    </row>
    <row r="125" spans="1:17" ht="12.75">
      <c r="A125" s="13" t="str">
        <f t="shared" si="53"/>
        <v>A5 Peupleraies</v>
      </c>
      <c r="B125" s="13" t="str">
        <f t="shared" si="53"/>
        <v>PEU</v>
      </c>
      <c r="C125" s="43">
        <v>700</v>
      </c>
      <c r="D125" s="24">
        <v>0</v>
      </c>
      <c r="E125" s="24">
        <v>0</v>
      </c>
      <c r="F125" s="24">
        <v>0</v>
      </c>
      <c r="G125" s="25">
        <v>0</v>
      </c>
      <c r="H125" s="25">
        <v>0</v>
      </c>
      <c r="I125" s="26">
        <v>0</v>
      </c>
      <c r="J125" s="60">
        <f t="shared" si="54"/>
        <v>700</v>
      </c>
      <c r="K125" s="36"/>
      <c r="M125" s="23">
        <f t="shared" si="55"/>
        <v>700</v>
      </c>
      <c r="N125" s="24">
        <f t="shared" si="56"/>
        <v>0</v>
      </c>
      <c r="O125" s="29"/>
      <c r="P125" s="25">
        <f t="shared" si="57"/>
        <v>0</v>
      </c>
      <c r="Q125" s="30">
        <f t="shared" si="58"/>
        <v>700</v>
      </c>
    </row>
    <row r="126" spans="1:17" ht="12.75">
      <c r="A126" s="13" t="str">
        <f t="shared" si="53"/>
        <v>A6 Bétulaies blanches à résineux</v>
      </c>
      <c r="B126" s="13" t="str">
        <f t="shared" si="53"/>
        <v>PEU</v>
      </c>
      <c r="C126" s="43">
        <v>700</v>
      </c>
      <c r="D126" s="24">
        <v>4000</v>
      </c>
      <c r="E126" s="24">
        <v>0</v>
      </c>
      <c r="F126" s="24">
        <v>300</v>
      </c>
      <c r="G126" s="25">
        <v>200</v>
      </c>
      <c r="H126" s="25">
        <v>0</v>
      </c>
      <c r="I126" s="26">
        <v>0</v>
      </c>
      <c r="J126" s="60">
        <f t="shared" si="54"/>
        <v>5200</v>
      </c>
      <c r="K126" s="36"/>
      <c r="M126" s="23">
        <f t="shared" si="55"/>
        <v>700</v>
      </c>
      <c r="N126" s="24">
        <f t="shared" si="56"/>
        <v>4300</v>
      </c>
      <c r="O126" s="29"/>
      <c r="P126" s="25">
        <f t="shared" si="57"/>
        <v>200</v>
      </c>
      <c r="Q126" s="30">
        <f t="shared" si="58"/>
        <v>5200</v>
      </c>
    </row>
    <row r="127" spans="1:17" ht="12.75">
      <c r="A127" s="13" t="str">
        <f t="shared" si="53"/>
        <v>B1 Feuillus tolérants</v>
      </c>
      <c r="B127" s="13" t="str">
        <f t="shared" si="53"/>
        <v>FT</v>
      </c>
      <c r="C127" s="51">
        <v>5700</v>
      </c>
      <c r="D127" s="24">
        <v>8700</v>
      </c>
      <c r="E127" s="24">
        <v>2200</v>
      </c>
      <c r="F127" s="24">
        <v>400</v>
      </c>
      <c r="G127" s="25">
        <v>2200</v>
      </c>
      <c r="H127" s="25">
        <v>1200</v>
      </c>
      <c r="I127" s="26">
        <v>0</v>
      </c>
      <c r="J127" s="60">
        <f t="shared" si="54"/>
        <v>20400</v>
      </c>
      <c r="K127" s="36"/>
      <c r="M127" s="34"/>
      <c r="N127" s="24">
        <f>+C127+D127+E127+F127</f>
        <v>17000</v>
      </c>
      <c r="O127" s="29"/>
      <c r="P127" s="25">
        <f t="shared" si="57"/>
        <v>3400</v>
      </c>
      <c r="Q127" s="30">
        <f t="shared" si="58"/>
        <v>20400</v>
      </c>
    </row>
    <row r="128" spans="1:17" ht="12.75">
      <c r="A128" s="13" t="str">
        <f t="shared" si="53"/>
        <v>B2 Résineux à feuillus</v>
      </c>
      <c r="B128" s="13" t="str">
        <f t="shared" si="53"/>
        <v>R_F</v>
      </c>
      <c r="C128" s="51">
        <v>300</v>
      </c>
      <c r="D128" s="24">
        <v>1500</v>
      </c>
      <c r="E128" s="24">
        <v>0</v>
      </c>
      <c r="F128" s="24">
        <v>0</v>
      </c>
      <c r="G128" s="25">
        <v>300</v>
      </c>
      <c r="H128" s="25">
        <v>0</v>
      </c>
      <c r="I128" s="26">
        <v>0</v>
      </c>
      <c r="J128" s="60">
        <f t="shared" si="54"/>
        <v>2100</v>
      </c>
      <c r="K128" s="36"/>
      <c r="M128" s="34"/>
      <c r="N128" s="24">
        <f>+C128+D128+E128+F128</f>
        <v>1800</v>
      </c>
      <c r="O128" s="29"/>
      <c r="P128" s="25">
        <f t="shared" si="57"/>
        <v>300</v>
      </c>
      <c r="Q128" s="30">
        <f t="shared" si="58"/>
        <v>2100</v>
      </c>
    </row>
    <row r="129" spans="1:17" ht="12.75">
      <c r="A129" s="13" t="str">
        <f t="shared" si="53"/>
        <v>B3 Feuillus tolérants à résineux</v>
      </c>
      <c r="B129" s="13" t="str">
        <f t="shared" si="53"/>
        <v>FT_R</v>
      </c>
      <c r="C129" s="51">
        <v>2600</v>
      </c>
      <c r="D129" s="24">
        <v>11300</v>
      </c>
      <c r="E129" s="24">
        <v>400</v>
      </c>
      <c r="F129" s="24">
        <v>300</v>
      </c>
      <c r="G129" s="25">
        <v>900</v>
      </c>
      <c r="H129" s="25">
        <v>100</v>
      </c>
      <c r="I129" s="26">
        <v>0</v>
      </c>
      <c r="J129" s="60">
        <f t="shared" si="54"/>
        <v>15600</v>
      </c>
      <c r="K129" s="36"/>
      <c r="M129" s="34"/>
      <c r="N129" s="24">
        <f>+C129+D129+E129+F129</f>
        <v>14600</v>
      </c>
      <c r="O129" s="29"/>
      <c r="P129" s="25">
        <f t="shared" si="57"/>
        <v>1000</v>
      </c>
      <c r="Q129" s="30">
        <f t="shared" si="58"/>
        <v>15600</v>
      </c>
    </row>
    <row r="130" spans="1:17" ht="12.75">
      <c r="A130" s="13" t="str">
        <f t="shared" si="53"/>
        <v>B4 Bétulaies blanches</v>
      </c>
      <c r="B130" s="13" t="str">
        <f t="shared" si="53"/>
        <v>BOP</v>
      </c>
      <c r="C130" s="51">
        <v>0</v>
      </c>
      <c r="D130" s="24">
        <v>0</v>
      </c>
      <c r="E130" s="24">
        <v>0</v>
      </c>
      <c r="F130" s="24">
        <v>0</v>
      </c>
      <c r="G130" s="25">
        <v>0</v>
      </c>
      <c r="H130" s="25">
        <v>0</v>
      </c>
      <c r="I130" s="26">
        <v>0</v>
      </c>
      <c r="J130" s="60">
        <f t="shared" si="54"/>
        <v>0</v>
      </c>
      <c r="K130" s="36"/>
      <c r="M130" s="34"/>
      <c r="N130" s="24">
        <f>+C130+D130+E130+F130</f>
        <v>0</v>
      </c>
      <c r="O130" s="29"/>
      <c r="P130" s="25">
        <f t="shared" si="57"/>
        <v>0</v>
      </c>
      <c r="Q130" s="30">
        <f t="shared" si="58"/>
        <v>0</v>
      </c>
    </row>
    <row r="131" spans="1:17" ht="12.75">
      <c r="A131" s="13" t="str">
        <f t="shared" si="53"/>
        <v>B5 Pinèdes blanches</v>
      </c>
      <c r="B131" s="13" t="str">
        <f t="shared" si="53"/>
        <v>PINS</v>
      </c>
      <c r="C131" s="51">
        <v>0</v>
      </c>
      <c r="D131" s="24">
        <v>0</v>
      </c>
      <c r="E131" s="24">
        <v>100</v>
      </c>
      <c r="F131" s="24">
        <v>0</v>
      </c>
      <c r="G131" s="25">
        <v>0</v>
      </c>
      <c r="H131" s="25">
        <v>0</v>
      </c>
      <c r="I131" s="26">
        <v>0</v>
      </c>
      <c r="J131" s="60">
        <f t="shared" si="54"/>
        <v>100</v>
      </c>
      <c r="K131" s="36"/>
      <c r="M131" s="34"/>
      <c r="N131" s="24">
        <f>+C131+D131+E131+F131</f>
        <v>100</v>
      </c>
      <c r="O131" s="29"/>
      <c r="P131" s="25">
        <f t="shared" si="57"/>
        <v>0</v>
      </c>
      <c r="Q131" s="30">
        <f t="shared" si="58"/>
        <v>100</v>
      </c>
    </row>
    <row r="132" spans="1:17" ht="12.75">
      <c r="A132" s="13" t="str">
        <f t="shared" si="53"/>
        <v>D1Cédrières</v>
      </c>
      <c r="B132" s="13" t="str">
        <f t="shared" si="53"/>
        <v>THO</v>
      </c>
      <c r="C132" s="52">
        <v>0</v>
      </c>
      <c r="D132" s="25">
        <v>600</v>
      </c>
      <c r="E132" s="25">
        <v>200</v>
      </c>
      <c r="F132" s="25">
        <v>0</v>
      </c>
      <c r="G132" s="25">
        <v>100</v>
      </c>
      <c r="H132" s="25">
        <v>100</v>
      </c>
      <c r="I132" s="26">
        <v>0</v>
      </c>
      <c r="J132" s="60">
        <f t="shared" si="54"/>
        <v>1000</v>
      </c>
      <c r="K132" s="36"/>
      <c r="M132" s="34"/>
      <c r="N132" s="38"/>
      <c r="O132" s="29"/>
      <c r="P132" s="25">
        <f>+G132+H132+C132+D132+E132+F132</f>
        <v>1000</v>
      </c>
      <c r="Q132" s="30">
        <f t="shared" si="58"/>
        <v>1000</v>
      </c>
    </row>
    <row r="133" spans="1:17" ht="12.75">
      <c r="A133" s="13" t="str">
        <f t="shared" si="53"/>
        <v>D2 Érablières rouges</v>
      </c>
      <c r="B133" s="13" t="str">
        <f t="shared" si="53"/>
        <v>ERO</v>
      </c>
      <c r="C133" s="52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6">
        <v>0</v>
      </c>
      <c r="J133" s="60">
        <f t="shared" si="54"/>
        <v>0</v>
      </c>
      <c r="K133" s="36"/>
      <c r="M133" s="34"/>
      <c r="N133" s="38"/>
      <c r="O133" s="41"/>
      <c r="P133" s="25">
        <f>+G133+H133+C133+D133+E133+F133</f>
        <v>0</v>
      </c>
      <c r="Q133" s="30">
        <f t="shared" si="58"/>
        <v>0</v>
      </c>
    </row>
    <row r="134" spans="1:17" ht="12.75">
      <c r="A134" s="13">
        <f t="shared" si="53"/>
        <v>0</v>
      </c>
      <c r="B134" s="13">
        <f t="shared" si="53"/>
        <v>0</v>
      </c>
      <c r="C134" s="53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60">
        <f t="shared" si="54"/>
        <v>0</v>
      </c>
      <c r="K134" s="36"/>
      <c r="M134" s="34"/>
      <c r="N134" s="38"/>
      <c r="O134" s="41"/>
      <c r="P134" s="45"/>
      <c r="Q134" s="54"/>
    </row>
    <row r="135" spans="1:17" ht="13.5" thickBot="1">
      <c r="A135" s="55"/>
      <c r="B135" s="56"/>
      <c r="C135" s="57">
        <f aca="true" t="shared" si="59" ref="C135:I135">SUM(C121:C134)</f>
        <v>10900</v>
      </c>
      <c r="D135" s="57">
        <f t="shared" si="59"/>
        <v>27300</v>
      </c>
      <c r="E135" s="57">
        <f t="shared" si="59"/>
        <v>3100</v>
      </c>
      <c r="F135" s="57">
        <f t="shared" si="59"/>
        <v>1000</v>
      </c>
      <c r="G135" s="57">
        <f t="shared" si="59"/>
        <v>3700</v>
      </c>
      <c r="H135" s="57">
        <f t="shared" si="59"/>
        <v>1400</v>
      </c>
      <c r="I135" s="57">
        <f t="shared" si="59"/>
        <v>0</v>
      </c>
      <c r="J135" s="49">
        <f t="shared" si="54"/>
        <v>47400</v>
      </c>
      <c r="K135" s="58"/>
      <c r="M135" s="34">
        <f>SUM(M121:M134)</f>
        <v>2300</v>
      </c>
      <c r="N135" s="38">
        <f>SUM(N121:N134)</f>
        <v>39200</v>
      </c>
      <c r="O135" s="41">
        <f>SUM(O121:O134)</f>
        <v>0</v>
      </c>
      <c r="P135" s="45">
        <f>SUM(P121:P134)</f>
        <v>5900</v>
      </c>
      <c r="Q135" s="30">
        <f>SUM(Q121:Q134)</f>
        <v>47400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9" t="str">
        <f aca="true" t="shared" si="60" ref="C137:I137">+C4</f>
        <v>Sans contrainte</v>
      </c>
      <c r="D137" s="59" t="str">
        <f t="shared" si="60"/>
        <v>Territoires fauniques structurés</v>
      </c>
      <c r="E137" s="59" t="str">
        <f t="shared" si="60"/>
        <v>Autres</v>
      </c>
      <c r="F137" s="59" t="str">
        <f t="shared" si="60"/>
        <v>Paysage</v>
      </c>
      <c r="G137" s="59" t="str">
        <f t="shared" si="60"/>
        <v>Peuplements orphelins</v>
      </c>
      <c r="H137" s="59" t="str">
        <f t="shared" si="60"/>
        <v>Pentes fortes</v>
      </c>
      <c r="I137" s="59" t="str">
        <f t="shared" si="60"/>
        <v>Paysage</v>
      </c>
      <c r="J137" s="8"/>
      <c r="K137" s="10"/>
    </row>
    <row r="138" spans="1:13" ht="12.75">
      <c r="A138" s="7"/>
      <c r="B138" s="8"/>
      <c r="C138" s="59"/>
      <c r="D138" s="59"/>
      <c r="E138" s="59"/>
      <c r="F138" s="59"/>
      <c r="G138" s="59"/>
      <c r="H138" s="59"/>
      <c r="I138" s="59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61" ref="C139:I139">+C6</f>
        <v>(FORP)</v>
      </c>
      <c r="D139" s="15" t="str">
        <f t="shared" si="61"/>
        <v>(PADE, ZEC, REFA, AUTF)</v>
      </c>
      <c r="E139" s="15" t="str">
        <f t="shared" si="61"/>
        <v>(SFIA, AUT, IP25, VREC)</v>
      </c>
      <c r="F139" s="15" t="str">
        <f t="shared" si="61"/>
        <v>(ENV)</v>
      </c>
      <c r="G139" s="15" t="str">
        <f t="shared" si="61"/>
        <v>(ORPH, FRES,ENCL, IM25)</v>
      </c>
      <c r="H139" s="15" t="str">
        <f t="shared" si="61"/>
        <v>(PEEC)</v>
      </c>
      <c r="I139" s="15" t="str">
        <f t="shared" si="61"/>
        <v>(ENV)</v>
      </c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62" ref="A140:B153">+A7</f>
        <v>A1 Pessières</v>
      </c>
      <c r="B140" s="13" t="str">
        <f t="shared" si="62"/>
        <v>EPX</v>
      </c>
      <c r="C140" s="23">
        <v>100</v>
      </c>
      <c r="D140" s="24">
        <v>0</v>
      </c>
      <c r="E140" s="24">
        <v>0</v>
      </c>
      <c r="F140" s="24">
        <v>0</v>
      </c>
      <c r="G140" s="25">
        <v>0</v>
      </c>
      <c r="H140" s="25">
        <v>0</v>
      </c>
      <c r="I140" s="26">
        <v>0</v>
      </c>
      <c r="J140" s="60">
        <f aca="true" t="shared" si="63" ref="J140:J154">SUM(C140:I140)</f>
        <v>100</v>
      </c>
      <c r="K140" s="28">
        <f>SUM(J140:J153)</f>
        <v>124300</v>
      </c>
      <c r="M140" s="23">
        <f aca="true" t="shared" si="64" ref="M140:M145">+C140</f>
        <v>100</v>
      </c>
      <c r="N140" s="24">
        <f aca="true" t="shared" si="65" ref="N140:N145">+D140+E140+F140</f>
        <v>0</v>
      </c>
      <c r="O140" s="29"/>
      <c r="P140" s="25">
        <f aca="true" t="shared" si="66" ref="P140:P150">+G140+H140</f>
        <v>0</v>
      </c>
      <c r="Q140" s="30">
        <f aca="true" t="shared" si="67" ref="Q140:Q152">SUM(M140:P140)</f>
        <v>100</v>
      </c>
    </row>
    <row r="141" spans="1:17" ht="12.75">
      <c r="A141" s="13" t="str">
        <f t="shared" si="62"/>
        <v>A2 Sapinières</v>
      </c>
      <c r="B141" s="13" t="str">
        <f t="shared" si="62"/>
        <v>SAB</v>
      </c>
      <c r="C141" s="23">
        <v>100</v>
      </c>
      <c r="D141" s="24">
        <v>200</v>
      </c>
      <c r="E141" s="24">
        <v>0</v>
      </c>
      <c r="F141" s="24">
        <v>0</v>
      </c>
      <c r="G141" s="25">
        <v>100</v>
      </c>
      <c r="H141" s="25">
        <v>0</v>
      </c>
      <c r="I141" s="26">
        <v>0</v>
      </c>
      <c r="J141" s="60">
        <f t="shared" si="63"/>
        <v>400</v>
      </c>
      <c r="K141" s="36"/>
      <c r="M141" s="23">
        <f t="shared" si="64"/>
        <v>100</v>
      </c>
      <c r="N141" s="24">
        <f t="shared" si="65"/>
        <v>200</v>
      </c>
      <c r="O141" s="29"/>
      <c r="P141" s="25">
        <f t="shared" si="66"/>
        <v>100</v>
      </c>
      <c r="Q141" s="30">
        <f t="shared" si="67"/>
        <v>400</v>
      </c>
    </row>
    <row r="142" spans="1:17" ht="12.75">
      <c r="A142" s="13" t="str">
        <f t="shared" si="62"/>
        <v>A3 Pinèdes grises</v>
      </c>
      <c r="B142" s="13" t="str">
        <f t="shared" si="62"/>
        <v>PIG</v>
      </c>
      <c r="C142" s="23">
        <v>0</v>
      </c>
      <c r="D142" s="24">
        <v>0</v>
      </c>
      <c r="E142" s="24">
        <v>0</v>
      </c>
      <c r="F142" s="24">
        <v>0</v>
      </c>
      <c r="G142" s="25">
        <v>0</v>
      </c>
      <c r="H142" s="25">
        <v>0</v>
      </c>
      <c r="I142" s="26">
        <v>0</v>
      </c>
      <c r="J142" s="60">
        <f t="shared" si="63"/>
        <v>0</v>
      </c>
      <c r="K142" s="36"/>
      <c r="M142" s="23">
        <f t="shared" si="64"/>
        <v>0</v>
      </c>
      <c r="N142" s="24">
        <f t="shared" si="65"/>
        <v>0</v>
      </c>
      <c r="O142" s="29"/>
      <c r="P142" s="25">
        <f t="shared" si="66"/>
        <v>0</v>
      </c>
      <c r="Q142" s="30">
        <f t="shared" si="67"/>
        <v>0</v>
      </c>
    </row>
    <row r="143" spans="1:17" ht="12.75">
      <c r="A143" s="13" t="str">
        <f t="shared" si="62"/>
        <v>A4 Peupleraies à résineux</v>
      </c>
      <c r="B143" s="13" t="str">
        <f t="shared" si="62"/>
        <v>PEU_R</v>
      </c>
      <c r="C143" s="43">
        <v>4200</v>
      </c>
      <c r="D143" s="24">
        <v>5200</v>
      </c>
      <c r="E143" s="24">
        <v>800</v>
      </c>
      <c r="F143" s="24">
        <v>0</v>
      </c>
      <c r="G143" s="25">
        <v>0</v>
      </c>
      <c r="H143" s="25">
        <v>100</v>
      </c>
      <c r="I143" s="26">
        <v>0</v>
      </c>
      <c r="J143" s="60">
        <f t="shared" si="63"/>
        <v>10300</v>
      </c>
      <c r="K143" s="36"/>
      <c r="M143" s="23">
        <f t="shared" si="64"/>
        <v>4200</v>
      </c>
      <c r="N143" s="24">
        <f t="shared" si="65"/>
        <v>6000</v>
      </c>
      <c r="O143" s="29"/>
      <c r="P143" s="25">
        <f t="shared" si="66"/>
        <v>100</v>
      </c>
      <c r="Q143" s="30">
        <f t="shared" si="67"/>
        <v>10300</v>
      </c>
    </row>
    <row r="144" spans="1:17" ht="12.75">
      <c r="A144" s="13" t="str">
        <f t="shared" si="62"/>
        <v>A5 Peupleraies</v>
      </c>
      <c r="B144" s="13" t="str">
        <f t="shared" si="62"/>
        <v>PEU</v>
      </c>
      <c r="C144" s="43">
        <v>16100</v>
      </c>
      <c r="D144" s="24">
        <v>0</v>
      </c>
      <c r="E144" s="24">
        <v>100</v>
      </c>
      <c r="F144" s="24">
        <v>600</v>
      </c>
      <c r="G144" s="25">
        <v>0</v>
      </c>
      <c r="H144" s="25">
        <v>0</v>
      </c>
      <c r="I144" s="26">
        <v>0</v>
      </c>
      <c r="J144" s="60">
        <f t="shared" si="63"/>
        <v>16800</v>
      </c>
      <c r="K144" s="36"/>
      <c r="M144" s="23">
        <f t="shared" si="64"/>
        <v>16100</v>
      </c>
      <c r="N144" s="24">
        <f t="shared" si="65"/>
        <v>700</v>
      </c>
      <c r="O144" s="29"/>
      <c r="P144" s="25">
        <f t="shared" si="66"/>
        <v>0</v>
      </c>
      <c r="Q144" s="30">
        <f t="shared" si="67"/>
        <v>16800</v>
      </c>
    </row>
    <row r="145" spans="1:17" ht="12.75">
      <c r="A145" s="13" t="str">
        <f t="shared" si="62"/>
        <v>A6 Bétulaies blanches à résineux</v>
      </c>
      <c r="B145" s="13" t="str">
        <f t="shared" si="62"/>
        <v>PEU</v>
      </c>
      <c r="C145" s="43">
        <v>1500</v>
      </c>
      <c r="D145" s="24">
        <v>8400</v>
      </c>
      <c r="E145" s="24">
        <v>0</v>
      </c>
      <c r="F145" s="24">
        <v>600</v>
      </c>
      <c r="G145" s="25">
        <v>500</v>
      </c>
      <c r="H145" s="25">
        <v>0</v>
      </c>
      <c r="I145" s="26">
        <v>0</v>
      </c>
      <c r="J145" s="60">
        <f t="shared" si="63"/>
        <v>11000</v>
      </c>
      <c r="K145" s="36"/>
      <c r="M145" s="23">
        <f t="shared" si="64"/>
        <v>1500</v>
      </c>
      <c r="N145" s="24">
        <f t="shared" si="65"/>
        <v>9000</v>
      </c>
      <c r="O145" s="29"/>
      <c r="P145" s="25">
        <f t="shared" si="66"/>
        <v>500</v>
      </c>
      <c r="Q145" s="30">
        <f t="shared" si="67"/>
        <v>11000</v>
      </c>
    </row>
    <row r="146" spans="1:17" ht="12.75">
      <c r="A146" s="13" t="str">
        <f t="shared" si="62"/>
        <v>B1 Feuillus tolérants</v>
      </c>
      <c r="B146" s="13" t="str">
        <f t="shared" si="62"/>
        <v>FT</v>
      </c>
      <c r="C146" s="51">
        <v>24500</v>
      </c>
      <c r="D146" s="24">
        <v>5500</v>
      </c>
      <c r="E146" s="24">
        <v>12900</v>
      </c>
      <c r="F146" s="24">
        <v>200</v>
      </c>
      <c r="G146" s="25">
        <v>11900</v>
      </c>
      <c r="H146" s="25">
        <v>6500</v>
      </c>
      <c r="I146" s="26">
        <v>0</v>
      </c>
      <c r="J146" s="60">
        <f t="shared" si="63"/>
        <v>61500</v>
      </c>
      <c r="K146" s="36"/>
      <c r="M146" s="34"/>
      <c r="N146" s="24">
        <f>+C146+D146+E146+F146</f>
        <v>43100</v>
      </c>
      <c r="O146" s="29"/>
      <c r="P146" s="25">
        <f t="shared" si="66"/>
        <v>18400</v>
      </c>
      <c r="Q146" s="30">
        <f t="shared" si="67"/>
        <v>61500</v>
      </c>
    </row>
    <row r="147" spans="1:17" ht="12.75">
      <c r="A147" s="13" t="str">
        <f t="shared" si="62"/>
        <v>B2 Résineux à feuillus</v>
      </c>
      <c r="B147" s="13" t="str">
        <f t="shared" si="62"/>
        <v>R_F</v>
      </c>
      <c r="C147" s="51">
        <v>800</v>
      </c>
      <c r="D147" s="24">
        <v>5100</v>
      </c>
      <c r="E147" s="24">
        <v>0</v>
      </c>
      <c r="F147" s="24">
        <v>0</v>
      </c>
      <c r="G147" s="25">
        <v>800</v>
      </c>
      <c r="H147" s="25">
        <v>0</v>
      </c>
      <c r="I147" s="26">
        <v>0</v>
      </c>
      <c r="J147" s="60">
        <f t="shared" si="63"/>
        <v>6700</v>
      </c>
      <c r="K147" s="36"/>
      <c r="M147" s="34"/>
      <c r="N147" s="24">
        <f>+C147+D147+E147+F147</f>
        <v>5900</v>
      </c>
      <c r="O147" s="29"/>
      <c r="P147" s="25">
        <f t="shared" si="66"/>
        <v>800</v>
      </c>
      <c r="Q147" s="30">
        <f t="shared" si="67"/>
        <v>6700</v>
      </c>
    </row>
    <row r="148" spans="1:17" ht="12.75">
      <c r="A148" s="13" t="str">
        <f t="shared" si="62"/>
        <v>B3 Feuillus tolérants à résineux</v>
      </c>
      <c r="B148" s="13" t="str">
        <f t="shared" si="62"/>
        <v>FT_R</v>
      </c>
      <c r="C148" s="51">
        <v>1800</v>
      </c>
      <c r="D148" s="24">
        <v>11200</v>
      </c>
      <c r="E148" s="24">
        <v>600</v>
      </c>
      <c r="F148" s="24">
        <v>200</v>
      </c>
      <c r="G148" s="25">
        <v>900</v>
      </c>
      <c r="H148" s="25">
        <v>200</v>
      </c>
      <c r="I148" s="26">
        <v>0</v>
      </c>
      <c r="J148" s="60">
        <f t="shared" si="63"/>
        <v>14900</v>
      </c>
      <c r="K148" s="36"/>
      <c r="M148" s="34"/>
      <c r="N148" s="24">
        <f>+C148+D148+E148+F148</f>
        <v>13800</v>
      </c>
      <c r="O148" s="29"/>
      <c r="P148" s="25">
        <f t="shared" si="66"/>
        <v>1100</v>
      </c>
      <c r="Q148" s="30">
        <f t="shared" si="67"/>
        <v>14900</v>
      </c>
    </row>
    <row r="149" spans="1:17" ht="12.75">
      <c r="A149" s="13" t="str">
        <f t="shared" si="62"/>
        <v>B4 Bétulaies blanches</v>
      </c>
      <c r="B149" s="13" t="str">
        <f t="shared" si="62"/>
        <v>BOP</v>
      </c>
      <c r="C149" s="51">
        <v>0</v>
      </c>
      <c r="D149" s="24">
        <v>0</v>
      </c>
      <c r="E149" s="24">
        <v>0</v>
      </c>
      <c r="F149" s="24">
        <v>0</v>
      </c>
      <c r="G149" s="25">
        <v>0</v>
      </c>
      <c r="H149" s="25">
        <v>0</v>
      </c>
      <c r="I149" s="26">
        <v>0</v>
      </c>
      <c r="J149" s="60">
        <f t="shared" si="63"/>
        <v>0</v>
      </c>
      <c r="K149" s="36"/>
      <c r="M149" s="34"/>
      <c r="N149" s="24">
        <f>+C149+D149+E149+F149</f>
        <v>0</v>
      </c>
      <c r="O149" s="29"/>
      <c r="P149" s="25">
        <f t="shared" si="66"/>
        <v>0</v>
      </c>
      <c r="Q149" s="30">
        <f t="shared" si="67"/>
        <v>0</v>
      </c>
    </row>
    <row r="150" spans="1:17" ht="12.75">
      <c r="A150" s="13" t="str">
        <f t="shared" si="62"/>
        <v>B5 Pinèdes blanches</v>
      </c>
      <c r="B150" s="13" t="str">
        <f t="shared" si="62"/>
        <v>PINS</v>
      </c>
      <c r="C150" s="51">
        <v>100</v>
      </c>
      <c r="D150" s="24">
        <v>0</v>
      </c>
      <c r="E150" s="24">
        <v>200</v>
      </c>
      <c r="F150" s="24">
        <v>0</v>
      </c>
      <c r="G150" s="25">
        <v>0</v>
      </c>
      <c r="H150" s="25">
        <v>0</v>
      </c>
      <c r="I150" s="26">
        <v>0</v>
      </c>
      <c r="J150" s="60">
        <f t="shared" si="63"/>
        <v>300</v>
      </c>
      <c r="K150" s="36"/>
      <c r="M150" s="34"/>
      <c r="N150" s="24">
        <f>+C150+D150+E150+F150</f>
        <v>300</v>
      </c>
      <c r="O150" s="29"/>
      <c r="P150" s="25">
        <f t="shared" si="66"/>
        <v>0</v>
      </c>
      <c r="Q150" s="30">
        <f t="shared" si="67"/>
        <v>300</v>
      </c>
    </row>
    <row r="151" spans="1:17" ht="12.75">
      <c r="A151" s="13" t="str">
        <f t="shared" si="62"/>
        <v>D1Cédrières</v>
      </c>
      <c r="B151" s="13" t="str">
        <f t="shared" si="62"/>
        <v>THO</v>
      </c>
      <c r="C151" s="52">
        <v>0</v>
      </c>
      <c r="D151" s="25">
        <v>1800</v>
      </c>
      <c r="E151" s="25">
        <v>300</v>
      </c>
      <c r="F151" s="25">
        <v>0</v>
      </c>
      <c r="G151" s="25">
        <v>100</v>
      </c>
      <c r="H151" s="25">
        <v>100</v>
      </c>
      <c r="I151" s="26">
        <v>0</v>
      </c>
      <c r="J151" s="60">
        <f t="shared" si="63"/>
        <v>2300</v>
      </c>
      <c r="K151" s="36"/>
      <c r="M151" s="34"/>
      <c r="N151" s="38"/>
      <c r="O151" s="29"/>
      <c r="P151" s="25">
        <f>+G151+H151+C151+D151+E151+F151</f>
        <v>2300</v>
      </c>
      <c r="Q151" s="30">
        <f t="shared" si="67"/>
        <v>2300</v>
      </c>
    </row>
    <row r="152" spans="1:17" ht="12.75">
      <c r="A152" s="13" t="str">
        <f t="shared" si="62"/>
        <v>D2 Érablières rouges</v>
      </c>
      <c r="B152" s="13" t="str">
        <f t="shared" si="62"/>
        <v>ERO</v>
      </c>
      <c r="C152" s="52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6">
        <v>0</v>
      </c>
      <c r="J152" s="60">
        <f t="shared" si="63"/>
        <v>0</v>
      </c>
      <c r="K152" s="36"/>
      <c r="M152" s="34"/>
      <c r="N152" s="38"/>
      <c r="O152" s="41"/>
      <c r="P152" s="25">
        <f>+G152+H152+C152+D152+E152+F152</f>
        <v>0</v>
      </c>
      <c r="Q152" s="30">
        <f t="shared" si="67"/>
        <v>0</v>
      </c>
    </row>
    <row r="153" spans="1:17" ht="12.75">
      <c r="A153" s="13">
        <f t="shared" si="62"/>
        <v>0</v>
      </c>
      <c r="B153" s="13">
        <f t="shared" si="62"/>
        <v>0</v>
      </c>
      <c r="C153" s="53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60">
        <f t="shared" si="63"/>
        <v>0</v>
      </c>
      <c r="K153" s="36"/>
      <c r="M153" s="34"/>
      <c r="N153" s="38"/>
      <c r="O153" s="41"/>
      <c r="P153" s="45"/>
      <c r="Q153" s="54"/>
    </row>
    <row r="154" spans="1:17" ht="13.5" thickBot="1">
      <c r="A154" s="55"/>
      <c r="B154" s="56"/>
      <c r="C154" s="57">
        <f aca="true" t="shared" si="68" ref="C154:I154">SUM(C140:C153)</f>
        <v>49200</v>
      </c>
      <c r="D154" s="57">
        <f t="shared" si="68"/>
        <v>37400</v>
      </c>
      <c r="E154" s="57">
        <f t="shared" si="68"/>
        <v>14900</v>
      </c>
      <c r="F154" s="57">
        <f t="shared" si="68"/>
        <v>1600</v>
      </c>
      <c r="G154" s="57">
        <f t="shared" si="68"/>
        <v>14300</v>
      </c>
      <c r="H154" s="57">
        <f t="shared" si="68"/>
        <v>6900</v>
      </c>
      <c r="I154" s="57">
        <f t="shared" si="68"/>
        <v>0</v>
      </c>
      <c r="J154" s="49">
        <f t="shared" si="63"/>
        <v>124300</v>
      </c>
      <c r="K154" s="58"/>
      <c r="M154" s="34">
        <f>SUM(M140:M153)</f>
        <v>22000</v>
      </c>
      <c r="N154" s="38">
        <f>SUM(N140:N153)</f>
        <v>79000</v>
      </c>
      <c r="O154" s="41">
        <f>SUM(O140:O153)</f>
        <v>0</v>
      </c>
      <c r="P154" s="45">
        <f>SUM(P140:P153)</f>
        <v>23300</v>
      </c>
      <c r="Q154" s="30">
        <f>SUM(Q140:Q153)</f>
        <v>124300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9" t="str">
        <f aca="true" t="shared" si="69" ref="C156:I156">+C4</f>
        <v>Sans contrainte</v>
      </c>
      <c r="D156" s="59" t="str">
        <f t="shared" si="69"/>
        <v>Territoires fauniques structurés</v>
      </c>
      <c r="E156" s="59" t="str">
        <f t="shared" si="69"/>
        <v>Autres</v>
      </c>
      <c r="F156" s="59" t="str">
        <f t="shared" si="69"/>
        <v>Paysage</v>
      </c>
      <c r="G156" s="59" t="str">
        <f t="shared" si="69"/>
        <v>Peuplements orphelins</v>
      </c>
      <c r="H156" s="59" t="str">
        <f t="shared" si="69"/>
        <v>Pentes fortes</v>
      </c>
      <c r="I156" s="59" t="str">
        <f t="shared" si="69"/>
        <v>Paysage</v>
      </c>
      <c r="J156" s="8"/>
      <c r="K156" s="10"/>
    </row>
    <row r="157" spans="1:13" ht="12.75">
      <c r="A157" s="7"/>
      <c r="B157" s="8"/>
      <c r="C157" s="59"/>
      <c r="D157" s="59"/>
      <c r="E157" s="59"/>
      <c r="F157" s="59"/>
      <c r="G157" s="59"/>
      <c r="H157" s="59"/>
      <c r="I157" s="59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70" ref="C158:I158">+C6</f>
        <v>(FORP)</v>
      </c>
      <c r="D158" s="15" t="str">
        <f t="shared" si="70"/>
        <v>(PADE, ZEC, REFA, AUTF)</v>
      </c>
      <c r="E158" s="15" t="str">
        <f t="shared" si="70"/>
        <v>(SFIA, AUT, IP25, VREC)</v>
      </c>
      <c r="F158" s="15" t="str">
        <f t="shared" si="70"/>
        <v>(ENV)</v>
      </c>
      <c r="G158" s="15" t="str">
        <f t="shared" si="70"/>
        <v>(ORPH, FRES,ENCL, IM25)</v>
      </c>
      <c r="H158" s="15" t="str">
        <f t="shared" si="70"/>
        <v>(PEEC)</v>
      </c>
      <c r="I158" s="15" t="str">
        <f t="shared" si="70"/>
        <v>(ENV)</v>
      </c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71" ref="A159:B172">+A7</f>
        <v>A1 Pessières</v>
      </c>
      <c r="B159" s="13" t="str">
        <f t="shared" si="71"/>
        <v>EPX</v>
      </c>
      <c r="C159" s="23">
        <v>0</v>
      </c>
      <c r="D159" s="24">
        <v>0</v>
      </c>
      <c r="E159" s="24">
        <v>0</v>
      </c>
      <c r="F159" s="24">
        <v>0</v>
      </c>
      <c r="G159" s="25">
        <v>0</v>
      </c>
      <c r="H159" s="25">
        <v>0</v>
      </c>
      <c r="I159" s="26">
        <v>0</v>
      </c>
      <c r="J159" s="60">
        <f aca="true" t="shared" si="72" ref="J159:J173">SUM(C159:I159)</f>
        <v>0</v>
      </c>
      <c r="K159" s="28">
        <f>SUM(J159:J172)</f>
        <v>55100</v>
      </c>
      <c r="M159" s="23">
        <f aca="true" t="shared" si="73" ref="M159:M164">+C159</f>
        <v>0</v>
      </c>
      <c r="N159" s="24">
        <f aca="true" t="shared" si="74" ref="N159:N164">+D159+E159+F159</f>
        <v>0</v>
      </c>
      <c r="O159" s="29"/>
      <c r="P159" s="25">
        <f aca="true" t="shared" si="75" ref="P159:P169">+G159+H159</f>
        <v>0</v>
      </c>
      <c r="Q159" s="30">
        <f aca="true" t="shared" si="76" ref="Q159:Q171">SUM(M159:P159)</f>
        <v>0</v>
      </c>
    </row>
    <row r="160" spans="1:17" ht="12.75">
      <c r="A160" s="13" t="str">
        <f t="shared" si="71"/>
        <v>A2 Sapinières</v>
      </c>
      <c r="B160" s="13" t="str">
        <f t="shared" si="71"/>
        <v>SAB</v>
      </c>
      <c r="C160" s="23">
        <v>100</v>
      </c>
      <c r="D160" s="24">
        <v>100</v>
      </c>
      <c r="E160" s="24">
        <v>0</v>
      </c>
      <c r="F160" s="24">
        <v>0</v>
      </c>
      <c r="G160" s="25">
        <v>100</v>
      </c>
      <c r="H160" s="25">
        <v>0</v>
      </c>
      <c r="I160" s="26">
        <v>0</v>
      </c>
      <c r="J160" s="60">
        <f t="shared" si="72"/>
        <v>300</v>
      </c>
      <c r="K160" s="36"/>
      <c r="M160" s="23">
        <f t="shared" si="73"/>
        <v>100</v>
      </c>
      <c r="N160" s="24">
        <f t="shared" si="74"/>
        <v>100</v>
      </c>
      <c r="O160" s="29"/>
      <c r="P160" s="25">
        <f t="shared" si="75"/>
        <v>100</v>
      </c>
      <c r="Q160" s="30">
        <f t="shared" si="76"/>
        <v>300</v>
      </c>
    </row>
    <row r="161" spans="1:17" ht="12.75">
      <c r="A161" s="13" t="str">
        <f t="shared" si="71"/>
        <v>A3 Pinèdes grises</v>
      </c>
      <c r="B161" s="13" t="str">
        <f t="shared" si="71"/>
        <v>PIG</v>
      </c>
      <c r="C161" s="23">
        <v>0</v>
      </c>
      <c r="D161" s="24">
        <v>0</v>
      </c>
      <c r="E161" s="24">
        <v>0</v>
      </c>
      <c r="F161" s="24">
        <v>0</v>
      </c>
      <c r="G161" s="25">
        <v>0</v>
      </c>
      <c r="H161" s="25">
        <v>0</v>
      </c>
      <c r="I161" s="26">
        <v>0</v>
      </c>
      <c r="J161" s="60">
        <f t="shared" si="72"/>
        <v>0</v>
      </c>
      <c r="K161" s="36"/>
      <c r="M161" s="23">
        <f t="shared" si="73"/>
        <v>0</v>
      </c>
      <c r="N161" s="24">
        <f t="shared" si="74"/>
        <v>0</v>
      </c>
      <c r="O161" s="29"/>
      <c r="P161" s="25">
        <f t="shared" si="75"/>
        <v>0</v>
      </c>
      <c r="Q161" s="30">
        <f t="shared" si="76"/>
        <v>0</v>
      </c>
    </row>
    <row r="162" spans="1:17" ht="12.75">
      <c r="A162" s="13" t="str">
        <f t="shared" si="71"/>
        <v>A4 Peupleraies à résineux</v>
      </c>
      <c r="B162" s="13" t="str">
        <f t="shared" si="71"/>
        <v>PEU_R</v>
      </c>
      <c r="C162" s="43">
        <v>1700</v>
      </c>
      <c r="D162" s="24">
        <v>1900</v>
      </c>
      <c r="E162" s="24">
        <v>400</v>
      </c>
      <c r="F162" s="24">
        <v>0</v>
      </c>
      <c r="G162" s="25">
        <v>0</v>
      </c>
      <c r="H162" s="25">
        <v>0</v>
      </c>
      <c r="I162" s="26">
        <v>0</v>
      </c>
      <c r="J162" s="60">
        <f t="shared" si="72"/>
        <v>4000</v>
      </c>
      <c r="K162" s="36"/>
      <c r="M162" s="23">
        <f t="shared" si="73"/>
        <v>1700</v>
      </c>
      <c r="N162" s="24">
        <f t="shared" si="74"/>
        <v>2300</v>
      </c>
      <c r="O162" s="29"/>
      <c r="P162" s="25">
        <f t="shared" si="75"/>
        <v>0</v>
      </c>
      <c r="Q162" s="30">
        <f t="shared" si="76"/>
        <v>4000</v>
      </c>
    </row>
    <row r="163" spans="1:17" ht="12.75">
      <c r="A163" s="13" t="str">
        <f t="shared" si="71"/>
        <v>A5 Peupleraies</v>
      </c>
      <c r="B163" s="13" t="str">
        <f t="shared" si="71"/>
        <v>PEU</v>
      </c>
      <c r="C163" s="43">
        <v>8000</v>
      </c>
      <c r="D163" s="24">
        <v>200</v>
      </c>
      <c r="E163" s="24">
        <v>0</v>
      </c>
      <c r="F163" s="24">
        <v>200</v>
      </c>
      <c r="G163" s="25">
        <v>0</v>
      </c>
      <c r="H163" s="25">
        <v>0</v>
      </c>
      <c r="I163" s="26">
        <v>0</v>
      </c>
      <c r="J163" s="60">
        <f t="shared" si="72"/>
        <v>8400</v>
      </c>
      <c r="K163" s="36"/>
      <c r="M163" s="23">
        <f t="shared" si="73"/>
        <v>8000</v>
      </c>
      <c r="N163" s="24">
        <f t="shared" si="74"/>
        <v>400</v>
      </c>
      <c r="O163" s="29"/>
      <c r="P163" s="25">
        <f t="shared" si="75"/>
        <v>0</v>
      </c>
      <c r="Q163" s="30">
        <f t="shared" si="76"/>
        <v>8400</v>
      </c>
    </row>
    <row r="164" spans="1:17" ht="12.75">
      <c r="A164" s="13" t="str">
        <f t="shared" si="71"/>
        <v>A6 Bétulaies blanches à résineux</v>
      </c>
      <c r="B164" s="13" t="str">
        <f t="shared" si="71"/>
        <v>PEU</v>
      </c>
      <c r="C164" s="43">
        <v>600</v>
      </c>
      <c r="D164" s="24">
        <v>3000</v>
      </c>
      <c r="E164" s="24">
        <v>0</v>
      </c>
      <c r="F164" s="24">
        <v>100</v>
      </c>
      <c r="G164" s="25">
        <v>200</v>
      </c>
      <c r="H164" s="25">
        <v>0</v>
      </c>
      <c r="I164" s="26">
        <v>0</v>
      </c>
      <c r="J164" s="60">
        <f t="shared" si="72"/>
        <v>3900</v>
      </c>
      <c r="K164" s="36"/>
      <c r="M164" s="23">
        <f t="shared" si="73"/>
        <v>600</v>
      </c>
      <c r="N164" s="24">
        <f t="shared" si="74"/>
        <v>3100</v>
      </c>
      <c r="O164" s="29"/>
      <c r="P164" s="25">
        <f t="shared" si="75"/>
        <v>200</v>
      </c>
      <c r="Q164" s="30">
        <f t="shared" si="76"/>
        <v>3900</v>
      </c>
    </row>
    <row r="165" spans="1:17" ht="12.75">
      <c r="A165" s="13" t="str">
        <f t="shared" si="71"/>
        <v>B1 Feuillus tolérants</v>
      </c>
      <c r="B165" s="13" t="str">
        <f t="shared" si="71"/>
        <v>FT</v>
      </c>
      <c r="C165" s="51">
        <v>11400</v>
      </c>
      <c r="D165" s="24">
        <v>0</v>
      </c>
      <c r="E165" s="24">
        <v>9300</v>
      </c>
      <c r="F165" s="24">
        <v>0</v>
      </c>
      <c r="G165" s="25">
        <v>8400</v>
      </c>
      <c r="H165" s="25">
        <v>4000</v>
      </c>
      <c r="I165" s="26">
        <v>0</v>
      </c>
      <c r="J165" s="60">
        <f t="shared" si="72"/>
        <v>33100</v>
      </c>
      <c r="K165" s="36"/>
      <c r="M165" s="34"/>
      <c r="N165" s="24">
        <f>+C165+D165+E165+F165</f>
        <v>20700</v>
      </c>
      <c r="O165" s="29"/>
      <c r="P165" s="25">
        <f t="shared" si="75"/>
        <v>12400</v>
      </c>
      <c r="Q165" s="30">
        <f t="shared" si="76"/>
        <v>33100</v>
      </c>
    </row>
    <row r="166" spans="1:17" ht="12.75">
      <c r="A166" s="13" t="str">
        <f t="shared" si="71"/>
        <v>B2 Résineux à feuillus</v>
      </c>
      <c r="B166" s="13" t="str">
        <f t="shared" si="71"/>
        <v>R_F</v>
      </c>
      <c r="C166" s="51">
        <v>200</v>
      </c>
      <c r="D166" s="24">
        <v>1100</v>
      </c>
      <c r="E166" s="24">
        <v>0</v>
      </c>
      <c r="F166" s="24">
        <v>0</v>
      </c>
      <c r="G166" s="25">
        <v>200</v>
      </c>
      <c r="H166" s="25">
        <v>0</v>
      </c>
      <c r="I166" s="26">
        <v>0</v>
      </c>
      <c r="J166" s="60">
        <f t="shared" si="72"/>
        <v>1500</v>
      </c>
      <c r="K166" s="36"/>
      <c r="M166" s="34"/>
      <c r="N166" s="24">
        <f>+C166+D166+E166+F166</f>
        <v>1300</v>
      </c>
      <c r="O166" s="29"/>
      <c r="P166" s="25">
        <f t="shared" si="75"/>
        <v>200</v>
      </c>
      <c r="Q166" s="30">
        <f t="shared" si="76"/>
        <v>1500</v>
      </c>
    </row>
    <row r="167" spans="1:17" ht="12.75">
      <c r="A167" s="13" t="str">
        <f t="shared" si="71"/>
        <v>B3 Feuillus tolérants à résineux</v>
      </c>
      <c r="B167" s="13" t="str">
        <f t="shared" si="71"/>
        <v>FT_R</v>
      </c>
      <c r="C167" s="51">
        <v>200</v>
      </c>
      <c r="D167" s="24">
        <v>2000</v>
      </c>
      <c r="E167" s="24">
        <v>200</v>
      </c>
      <c r="F167" s="24">
        <v>0</v>
      </c>
      <c r="G167" s="25">
        <v>400</v>
      </c>
      <c r="H167" s="25">
        <v>0</v>
      </c>
      <c r="I167" s="26">
        <v>0</v>
      </c>
      <c r="J167" s="60">
        <f t="shared" si="72"/>
        <v>2800</v>
      </c>
      <c r="K167" s="36"/>
      <c r="M167" s="34"/>
      <c r="N167" s="24">
        <f>+C167+D167+E167+F167</f>
        <v>2400</v>
      </c>
      <c r="O167" s="29"/>
      <c r="P167" s="25">
        <f t="shared" si="75"/>
        <v>400</v>
      </c>
      <c r="Q167" s="30">
        <f t="shared" si="76"/>
        <v>2800</v>
      </c>
    </row>
    <row r="168" spans="1:17" ht="12.75">
      <c r="A168" s="13" t="str">
        <f t="shared" si="71"/>
        <v>B4 Bétulaies blanches</v>
      </c>
      <c r="B168" s="13" t="str">
        <f t="shared" si="71"/>
        <v>BOP</v>
      </c>
      <c r="C168" s="51">
        <v>0</v>
      </c>
      <c r="D168" s="24">
        <v>0</v>
      </c>
      <c r="E168" s="24">
        <v>0</v>
      </c>
      <c r="F168" s="24">
        <v>0</v>
      </c>
      <c r="G168" s="25">
        <v>0</v>
      </c>
      <c r="H168" s="25">
        <v>0</v>
      </c>
      <c r="I168" s="26">
        <v>0</v>
      </c>
      <c r="J168" s="60">
        <f t="shared" si="72"/>
        <v>0</v>
      </c>
      <c r="K168" s="36"/>
      <c r="M168" s="34"/>
      <c r="N168" s="24">
        <f>+C168+D168+E168+F168</f>
        <v>0</v>
      </c>
      <c r="O168" s="29"/>
      <c r="P168" s="25">
        <f t="shared" si="75"/>
        <v>0</v>
      </c>
      <c r="Q168" s="30">
        <f t="shared" si="76"/>
        <v>0</v>
      </c>
    </row>
    <row r="169" spans="1:17" ht="12.75">
      <c r="A169" s="13" t="str">
        <f t="shared" si="71"/>
        <v>B5 Pinèdes blanches</v>
      </c>
      <c r="B169" s="13" t="str">
        <f t="shared" si="71"/>
        <v>PINS</v>
      </c>
      <c r="C169" s="51">
        <v>100</v>
      </c>
      <c r="D169" s="24">
        <v>200</v>
      </c>
      <c r="E169" s="24">
        <v>200</v>
      </c>
      <c r="F169" s="24">
        <v>0</v>
      </c>
      <c r="G169" s="25">
        <v>0</v>
      </c>
      <c r="H169" s="25">
        <v>0</v>
      </c>
      <c r="I169" s="26">
        <v>0</v>
      </c>
      <c r="J169" s="60">
        <f t="shared" si="72"/>
        <v>500</v>
      </c>
      <c r="K169" s="36"/>
      <c r="M169" s="34"/>
      <c r="N169" s="24">
        <f>+C169+D169+E169+F169</f>
        <v>500</v>
      </c>
      <c r="O169" s="29"/>
      <c r="P169" s="25">
        <f t="shared" si="75"/>
        <v>0</v>
      </c>
      <c r="Q169" s="30">
        <f t="shared" si="76"/>
        <v>500</v>
      </c>
    </row>
    <row r="170" spans="1:17" ht="12.75">
      <c r="A170" s="13" t="str">
        <f t="shared" si="71"/>
        <v>D1Cédrières</v>
      </c>
      <c r="B170" s="13" t="str">
        <f t="shared" si="71"/>
        <v>THO</v>
      </c>
      <c r="C170" s="52">
        <v>0</v>
      </c>
      <c r="D170" s="25">
        <v>500</v>
      </c>
      <c r="E170" s="25">
        <v>0</v>
      </c>
      <c r="F170" s="25">
        <v>0</v>
      </c>
      <c r="G170" s="25">
        <v>100</v>
      </c>
      <c r="H170" s="25">
        <v>0</v>
      </c>
      <c r="I170" s="26">
        <v>0</v>
      </c>
      <c r="J170" s="60">
        <f t="shared" si="72"/>
        <v>600</v>
      </c>
      <c r="K170" s="36"/>
      <c r="M170" s="34"/>
      <c r="N170" s="38"/>
      <c r="O170" s="29"/>
      <c r="P170" s="25">
        <f>+G170+H170+C170+D170+E170+F170</f>
        <v>600</v>
      </c>
      <c r="Q170" s="30">
        <f t="shared" si="76"/>
        <v>600</v>
      </c>
    </row>
    <row r="171" spans="1:17" ht="12.75">
      <c r="A171" s="13" t="str">
        <f t="shared" si="71"/>
        <v>D2 Érablières rouges</v>
      </c>
      <c r="B171" s="13" t="str">
        <f t="shared" si="71"/>
        <v>ERO</v>
      </c>
      <c r="C171" s="52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6">
        <v>0</v>
      </c>
      <c r="J171" s="60">
        <f t="shared" si="72"/>
        <v>0</v>
      </c>
      <c r="K171" s="36"/>
      <c r="M171" s="34"/>
      <c r="N171" s="38"/>
      <c r="O171" s="41"/>
      <c r="P171" s="25">
        <f>+G171+H171+C171+D171+E171+F171</f>
        <v>0</v>
      </c>
      <c r="Q171" s="30">
        <f t="shared" si="76"/>
        <v>0</v>
      </c>
    </row>
    <row r="172" spans="1:17" ht="12.75">
      <c r="A172" s="13">
        <f t="shared" si="71"/>
        <v>0</v>
      </c>
      <c r="B172" s="13">
        <f t="shared" si="71"/>
        <v>0</v>
      </c>
      <c r="C172" s="53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60">
        <f t="shared" si="72"/>
        <v>0</v>
      </c>
      <c r="K172" s="36"/>
      <c r="M172" s="34"/>
      <c r="N172" s="38"/>
      <c r="O172" s="41"/>
      <c r="P172" s="45"/>
      <c r="Q172" s="54"/>
    </row>
    <row r="173" spans="1:17" ht="13.5" thickBot="1">
      <c r="A173" s="55"/>
      <c r="B173" s="56"/>
      <c r="C173" s="57">
        <f aca="true" t="shared" si="77" ref="C173:I173">SUM(C159:C172)</f>
        <v>22300</v>
      </c>
      <c r="D173" s="57">
        <f t="shared" si="77"/>
        <v>9000</v>
      </c>
      <c r="E173" s="57">
        <f t="shared" si="77"/>
        <v>10100</v>
      </c>
      <c r="F173" s="57">
        <f t="shared" si="77"/>
        <v>300</v>
      </c>
      <c r="G173" s="57">
        <f t="shared" si="77"/>
        <v>9400</v>
      </c>
      <c r="H173" s="57">
        <f t="shared" si="77"/>
        <v>4000</v>
      </c>
      <c r="I173" s="57">
        <f t="shared" si="77"/>
        <v>0</v>
      </c>
      <c r="J173" s="49">
        <f t="shared" si="72"/>
        <v>55100</v>
      </c>
      <c r="K173" s="58"/>
      <c r="M173" s="34">
        <f>SUM(M159:M172)</f>
        <v>10400</v>
      </c>
      <c r="N173" s="38">
        <f>SUM(N159:N172)</f>
        <v>30800</v>
      </c>
      <c r="O173" s="41">
        <f>SUM(O159:O172)</f>
        <v>0</v>
      </c>
      <c r="P173" s="45">
        <f>SUM(P159:P172)</f>
        <v>13900</v>
      </c>
      <c r="Q173" s="30">
        <f>SUM(Q159:Q172)</f>
        <v>55100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9" t="str">
        <f aca="true" t="shared" si="78" ref="C175:I175">+C4</f>
        <v>Sans contrainte</v>
      </c>
      <c r="D175" s="59" t="str">
        <f t="shared" si="78"/>
        <v>Territoires fauniques structurés</v>
      </c>
      <c r="E175" s="59" t="str">
        <f t="shared" si="78"/>
        <v>Autres</v>
      </c>
      <c r="F175" s="59" t="str">
        <f t="shared" si="78"/>
        <v>Paysage</v>
      </c>
      <c r="G175" s="59" t="str">
        <f t="shared" si="78"/>
        <v>Peuplements orphelins</v>
      </c>
      <c r="H175" s="59" t="str">
        <f t="shared" si="78"/>
        <v>Pentes fortes</v>
      </c>
      <c r="I175" s="59" t="str">
        <f t="shared" si="78"/>
        <v>Paysage</v>
      </c>
      <c r="J175" s="8"/>
      <c r="K175" s="10"/>
    </row>
    <row r="176" spans="1:13" ht="12.75">
      <c r="A176" s="7"/>
      <c r="B176" s="8"/>
      <c r="C176" s="59"/>
      <c r="D176" s="59"/>
      <c r="E176" s="59"/>
      <c r="F176" s="59"/>
      <c r="G176" s="59"/>
      <c r="H176" s="59"/>
      <c r="I176" s="59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9" ref="C177:I177">+C6</f>
        <v>(FORP)</v>
      </c>
      <c r="D177" s="15" t="str">
        <f t="shared" si="79"/>
        <v>(PADE, ZEC, REFA, AUTF)</v>
      </c>
      <c r="E177" s="15" t="str">
        <f t="shared" si="79"/>
        <v>(SFIA, AUT, IP25, VREC)</v>
      </c>
      <c r="F177" s="15" t="str">
        <f t="shared" si="79"/>
        <v>(ENV)</v>
      </c>
      <c r="G177" s="15" t="str">
        <f t="shared" si="79"/>
        <v>(ORPH, FRES,ENCL, IM25)</v>
      </c>
      <c r="H177" s="15" t="str">
        <f t="shared" si="79"/>
        <v>(PEEC)</v>
      </c>
      <c r="I177" s="15" t="str">
        <f t="shared" si="79"/>
        <v>(ENV)</v>
      </c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80" ref="A178:B191">+A7</f>
        <v>A1 Pessières</v>
      </c>
      <c r="B178" s="13" t="str">
        <f t="shared" si="80"/>
        <v>EPX</v>
      </c>
      <c r="C178" s="23">
        <f aca="true" t="shared" si="81" ref="C178:I191">+C159+C140+C121+C102+C83+C64+C45+C26+C7</f>
        <v>2900</v>
      </c>
      <c r="D178" s="24">
        <f t="shared" si="81"/>
        <v>0</v>
      </c>
      <c r="E178" s="24">
        <f t="shared" si="81"/>
        <v>0</v>
      </c>
      <c r="F178" s="24">
        <f t="shared" si="81"/>
        <v>0</v>
      </c>
      <c r="G178" s="25">
        <f t="shared" si="81"/>
        <v>0</v>
      </c>
      <c r="H178" s="25">
        <f t="shared" si="81"/>
        <v>0</v>
      </c>
      <c r="I178" s="26">
        <f t="shared" si="81"/>
        <v>0</v>
      </c>
      <c r="J178" s="60">
        <f aca="true" t="shared" si="82" ref="J178:J192">SUM(C178:I178)</f>
        <v>2900</v>
      </c>
      <c r="K178" s="28">
        <f>SUM(J178:J191)</f>
        <v>589800</v>
      </c>
      <c r="M178" s="23">
        <f aca="true" t="shared" si="83" ref="M178:M183">+C178</f>
        <v>2900</v>
      </c>
      <c r="N178" s="24">
        <f aca="true" t="shared" si="84" ref="N178:N183">+D178+E178+F178</f>
        <v>0</v>
      </c>
      <c r="O178" s="29"/>
      <c r="P178" s="25">
        <f aca="true" t="shared" si="85" ref="P178:P188">+G178+H178</f>
        <v>0</v>
      </c>
      <c r="Q178" s="30">
        <f aca="true" t="shared" si="86" ref="Q178:Q190">SUM(M178:P178)</f>
        <v>2900</v>
      </c>
    </row>
    <row r="179" spans="1:17" ht="12.75">
      <c r="A179" s="13" t="str">
        <f t="shared" si="80"/>
        <v>A2 Sapinières</v>
      </c>
      <c r="B179" s="13" t="str">
        <f t="shared" si="80"/>
        <v>SAB</v>
      </c>
      <c r="C179" s="23">
        <f t="shared" si="81"/>
        <v>2500</v>
      </c>
      <c r="D179" s="24">
        <f t="shared" si="81"/>
        <v>6300</v>
      </c>
      <c r="E179" s="24">
        <f t="shared" si="81"/>
        <v>0</v>
      </c>
      <c r="F179" s="24">
        <f t="shared" si="81"/>
        <v>300</v>
      </c>
      <c r="G179" s="25">
        <f t="shared" si="81"/>
        <v>2800</v>
      </c>
      <c r="H179" s="25">
        <f t="shared" si="81"/>
        <v>0</v>
      </c>
      <c r="I179" s="26">
        <f t="shared" si="81"/>
        <v>0</v>
      </c>
      <c r="J179" s="60">
        <f t="shared" si="82"/>
        <v>11900</v>
      </c>
      <c r="K179" s="36"/>
      <c r="M179" s="23">
        <f t="shared" si="83"/>
        <v>2500</v>
      </c>
      <c r="N179" s="24">
        <f t="shared" si="84"/>
        <v>6600</v>
      </c>
      <c r="O179" s="29"/>
      <c r="P179" s="25">
        <f t="shared" si="85"/>
        <v>2800</v>
      </c>
      <c r="Q179" s="30">
        <f t="shared" si="86"/>
        <v>11900</v>
      </c>
    </row>
    <row r="180" spans="1:17" ht="12.75">
      <c r="A180" s="13" t="str">
        <f t="shared" si="80"/>
        <v>A3 Pinèdes grises</v>
      </c>
      <c r="B180" s="13" t="str">
        <f t="shared" si="80"/>
        <v>PIG</v>
      </c>
      <c r="C180" s="23">
        <f t="shared" si="81"/>
        <v>0</v>
      </c>
      <c r="D180" s="24">
        <f t="shared" si="81"/>
        <v>0</v>
      </c>
      <c r="E180" s="24">
        <f t="shared" si="81"/>
        <v>0</v>
      </c>
      <c r="F180" s="24">
        <f t="shared" si="81"/>
        <v>0</v>
      </c>
      <c r="G180" s="25">
        <f t="shared" si="81"/>
        <v>0</v>
      </c>
      <c r="H180" s="25">
        <f t="shared" si="81"/>
        <v>0</v>
      </c>
      <c r="I180" s="26">
        <f t="shared" si="81"/>
        <v>0</v>
      </c>
      <c r="J180" s="60">
        <f t="shared" si="82"/>
        <v>0</v>
      </c>
      <c r="K180" s="36"/>
      <c r="M180" s="23">
        <f t="shared" si="83"/>
        <v>0</v>
      </c>
      <c r="N180" s="24">
        <f t="shared" si="84"/>
        <v>0</v>
      </c>
      <c r="O180" s="29"/>
      <c r="P180" s="25">
        <f t="shared" si="85"/>
        <v>0</v>
      </c>
      <c r="Q180" s="30">
        <f t="shared" si="86"/>
        <v>0</v>
      </c>
    </row>
    <row r="181" spans="1:17" ht="12.75">
      <c r="A181" s="13" t="str">
        <f t="shared" si="80"/>
        <v>A4 Peupleraies à résineux</v>
      </c>
      <c r="B181" s="13" t="str">
        <f t="shared" si="80"/>
        <v>PEU_R</v>
      </c>
      <c r="C181" s="43">
        <f t="shared" si="81"/>
        <v>32000</v>
      </c>
      <c r="D181" s="24">
        <f t="shared" si="81"/>
        <v>38600</v>
      </c>
      <c r="E181" s="24">
        <f t="shared" si="81"/>
        <v>6500</v>
      </c>
      <c r="F181" s="24">
        <f t="shared" si="81"/>
        <v>0</v>
      </c>
      <c r="G181" s="25">
        <f t="shared" si="81"/>
        <v>0</v>
      </c>
      <c r="H181" s="25">
        <f t="shared" si="81"/>
        <v>600</v>
      </c>
      <c r="I181" s="26">
        <f t="shared" si="81"/>
        <v>0</v>
      </c>
      <c r="J181" s="60">
        <f t="shared" si="82"/>
        <v>77700</v>
      </c>
      <c r="K181" s="36"/>
      <c r="M181" s="23">
        <f t="shared" si="83"/>
        <v>32000</v>
      </c>
      <c r="N181" s="24">
        <f t="shared" si="84"/>
        <v>45100</v>
      </c>
      <c r="O181" s="29"/>
      <c r="P181" s="25">
        <f t="shared" si="85"/>
        <v>600</v>
      </c>
      <c r="Q181" s="30">
        <f t="shared" si="86"/>
        <v>77700</v>
      </c>
    </row>
    <row r="182" spans="1:17" ht="12.75">
      <c r="A182" s="13" t="str">
        <f t="shared" si="80"/>
        <v>A5 Peupleraies</v>
      </c>
      <c r="B182" s="13" t="str">
        <f t="shared" si="80"/>
        <v>PEU</v>
      </c>
      <c r="C182" s="43">
        <f t="shared" si="81"/>
        <v>93900</v>
      </c>
      <c r="D182" s="24">
        <f t="shared" si="81"/>
        <v>200</v>
      </c>
      <c r="E182" s="24">
        <f t="shared" si="81"/>
        <v>300</v>
      </c>
      <c r="F182" s="24">
        <f t="shared" si="81"/>
        <v>1500</v>
      </c>
      <c r="G182" s="25">
        <f t="shared" si="81"/>
        <v>0</v>
      </c>
      <c r="H182" s="25">
        <f t="shared" si="81"/>
        <v>100</v>
      </c>
      <c r="I182" s="26">
        <f t="shared" si="81"/>
        <v>0</v>
      </c>
      <c r="J182" s="60">
        <f t="shared" si="82"/>
        <v>96000</v>
      </c>
      <c r="K182" s="36"/>
      <c r="M182" s="23">
        <f t="shared" si="83"/>
        <v>93900</v>
      </c>
      <c r="N182" s="24">
        <f t="shared" si="84"/>
        <v>2000</v>
      </c>
      <c r="O182" s="29"/>
      <c r="P182" s="25">
        <f t="shared" si="85"/>
        <v>100</v>
      </c>
      <c r="Q182" s="30">
        <f t="shared" si="86"/>
        <v>96000</v>
      </c>
    </row>
    <row r="183" spans="1:17" ht="12.75">
      <c r="A183" s="13" t="str">
        <f t="shared" si="80"/>
        <v>A6 Bétulaies blanches à résineux</v>
      </c>
      <c r="B183" s="13" t="str">
        <f t="shared" si="80"/>
        <v>PEU</v>
      </c>
      <c r="C183" s="43">
        <f t="shared" si="81"/>
        <v>9000</v>
      </c>
      <c r="D183" s="24">
        <f t="shared" si="81"/>
        <v>51800</v>
      </c>
      <c r="E183" s="24">
        <f t="shared" si="81"/>
        <v>0</v>
      </c>
      <c r="F183" s="24">
        <f t="shared" si="81"/>
        <v>1400</v>
      </c>
      <c r="G183" s="25">
        <f t="shared" si="81"/>
        <v>2800</v>
      </c>
      <c r="H183" s="25">
        <f t="shared" si="81"/>
        <v>0</v>
      </c>
      <c r="I183" s="26">
        <f t="shared" si="81"/>
        <v>0</v>
      </c>
      <c r="J183" s="60">
        <f t="shared" si="82"/>
        <v>65000</v>
      </c>
      <c r="K183" s="36"/>
      <c r="M183" s="23">
        <f t="shared" si="83"/>
        <v>9000</v>
      </c>
      <c r="N183" s="24">
        <f t="shared" si="84"/>
        <v>53200</v>
      </c>
      <c r="O183" s="29"/>
      <c r="P183" s="25">
        <f t="shared" si="85"/>
        <v>2800</v>
      </c>
      <c r="Q183" s="30">
        <f t="shared" si="86"/>
        <v>65000</v>
      </c>
    </row>
    <row r="184" spans="1:17" ht="12.75">
      <c r="A184" s="13" t="str">
        <f t="shared" si="80"/>
        <v>B1 Feuillus tolérants</v>
      </c>
      <c r="B184" s="13" t="str">
        <f t="shared" si="80"/>
        <v>FT</v>
      </c>
      <c r="C184" s="51">
        <f t="shared" si="81"/>
        <v>51800</v>
      </c>
      <c r="D184" s="24">
        <f t="shared" si="81"/>
        <v>28400</v>
      </c>
      <c r="E184" s="24">
        <f t="shared" si="81"/>
        <v>29500</v>
      </c>
      <c r="F184" s="24">
        <f t="shared" si="81"/>
        <v>900</v>
      </c>
      <c r="G184" s="25">
        <f t="shared" si="81"/>
        <v>25700</v>
      </c>
      <c r="H184" s="25">
        <f t="shared" si="81"/>
        <v>14300</v>
      </c>
      <c r="I184" s="26">
        <f t="shared" si="81"/>
        <v>0</v>
      </c>
      <c r="J184" s="60">
        <f t="shared" si="82"/>
        <v>150600</v>
      </c>
      <c r="K184" s="36"/>
      <c r="M184" s="34"/>
      <c r="N184" s="24">
        <f>+C184+D184+E184+F184</f>
        <v>110600</v>
      </c>
      <c r="O184" s="29"/>
      <c r="P184" s="25">
        <f t="shared" si="85"/>
        <v>40000</v>
      </c>
      <c r="Q184" s="30">
        <f t="shared" si="86"/>
        <v>150600</v>
      </c>
    </row>
    <row r="185" spans="1:17" ht="12.75">
      <c r="A185" s="13" t="str">
        <f t="shared" si="80"/>
        <v>B2 Résineux à feuillus</v>
      </c>
      <c r="B185" s="13" t="str">
        <f t="shared" si="80"/>
        <v>R_F</v>
      </c>
      <c r="C185" s="51">
        <f t="shared" si="81"/>
        <v>6000</v>
      </c>
      <c r="D185" s="24">
        <f t="shared" si="81"/>
        <v>38200</v>
      </c>
      <c r="E185" s="24">
        <f t="shared" si="81"/>
        <v>0</v>
      </c>
      <c r="F185" s="24">
        <f t="shared" si="81"/>
        <v>200</v>
      </c>
      <c r="G185" s="25">
        <f t="shared" si="81"/>
        <v>5500</v>
      </c>
      <c r="H185" s="25">
        <f t="shared" si="81"/>
        <v>100</v>
      </c>
      <c r="I185" s="26">
        <f t="shared" si="81"/>
        <v>0</v>
      </c>
      <c r="J185" s="60">
        <f t="shared" si="82"/>
        <v>50000</v>
      </c>
      <c r="K185" s="36"/>
      <c r="M185" s="34"/>
      <c r="N185" s="24">
        <f>+C185+D185+E185+F185</f>
        <v>44400</v>
      </c>
      <c r="O185" s="29"/>
      <c r="P185" s="25">
        <f t="shared" si="85"/>
        <v>5600</v>
      </c>
      <c r="Q185" s="30">
        <f t="shared" si="86"/>
        <v>50000</v>
      </c>
    </row>
    <row r="186" spans="1:17" ht="12.75">
      <c r="A186" s="13" t="str">
        <f t="shared" si="80"/>
        <v>B3 Feuillus tolérants à résineux</v>
      </c>
      <c r="B186" s="13" t="str">
        <f t="shared" si="80"/>
        <v>FT_R</v>
      </c>
      <c r="C186" s="51">
        <f t="shared" si="81"/>
        <v>13500</v>
      </c>
      <c r="D186" s="24">
        <f t="shared" si="81"/>
        <v>78800</v>
      </c>
      <c r="E186" s="24">
        <f t="shared" si="81"/>
        <v>3100</v>
      </c>
      <c r="F186" s="24">
        <f t="shared" si="81"/>
        <v>1200</v>
      </c>
      <c r="G186" s="25">
        <f t="shared" si="81"/>
        <v>4800</v>
      </c>
      <c r="H186" s="25">
        <f t="shared" si="81"/>
        <v>1000</v>
      </c>
      <c r="I186" s="26">
        <f t="shared" si="81"/>
        <v>0</v>
      </c>
      <c r="J186" s="60">
        <f t="shared" si="82"/>
        <v>102400</v>
      </c>
      <c r="K186" s="36"/>
      <c r="M186" s="34"/>
      <c r="N186" s="24">
        <f>+C186+D186+E186+F186</f>
        <v>96600</v>
      </c>
      <c r="O186" s="29"/>
      <c r="P186" s="25">
        <f t="shared" si="85"/>
        <v>5800</v>
      </c>
      <c r="Q186" s="30">
        <f t="shared" si="86"/>
        <v>102400</v>
      </c>
    </row>
    <row r="187" spans="1:17" ht="12.75">
      <c r="A187" s="13" t="str">
        <f t="shared" si="80"/>
        <v>B4 Bétulaies blanches</v>
      </c>
      <c r="B187" s="13" t="str">
        <f t="shared" si="80"/>
        <v>BOP</v>
      </c>
      <c r="C187" s="51">
        <f t="shared" si="81"/>
        <v>0</v>
      </c>
      <c r="D187" s="24">
        <f t="shared" si="81"/>
        <v>0</v>
      </c>
      <c r="E187" s="24">
        <f t="shared" si="81"/>
        <v>0</v>
      </c>
      <c r="F187" s="24">
        <f t="shared" si="81"/>
        <v>0</v>
      </c>
      <c r="G187" s="25">
        <f t="shared" si="81"/>
        <v>0</v>
      </c>
      <c r="H187" s="25">
        <f t="shared" si="81"/>
        <v>0</v>
      </c>
      <c r="I187" s="26">
        <f t="shared" si="81"/>
        <v>0</v>
      </c>
      <c r="J187" s="60">
        <f t="shared" si="82"/>
        <v>0</v>
      </c>
      <c r="K187" s="36"/>
      <c r="M187" s="34"/>
      <c r="N187" s="24">
        <f>+C187+D187+E187+F187</f>
        <v>0</v>
      </c>
      <c r="O187" s="29"/>
      <c r="P187" s="25">
        <f t="shared" si="85"/>
        <v>0</v>
      </c>
      <c r="Q187" s="30">
        <f t="shared" si="86"/>
        <v>0</v>
      </c>
    </row>
    <row r="188" spans="1:17" ht="12.75">
      <c r="A188" s="13" t="str">
        <f t="shared" si="80"/>
        <v>B5 Pinèdes blanches</v>
      </c>
      <c r="B188" s="13" t="str">
        <f t="shared" si="80"/>
        <v>PINS</v>
      </c>
      <c r="C188" s="51">
        <f t="shared" si="81"/>
        <v>1400</v>
      </c>
      <c r="D188" s="24">
        <f t="shared" si="81"/>
        <v>800</v>
      </c>
      <c r="E188" s="24">
        <f t="shared" si="81"/>
        <v>4000</v>
      </c>
      <c r="F188" s="24">
        <f t="shared" si="81"/>
        <v>0</v>
      </c>
      <c r="G188" s="25">
        <f t="shared" si="81"/>
        <v>200</v>
      </c>
      <c r="H188" s="25">
        <f t="shared" si="81"/>
        <v>400</v>
      </c>
      <c r="I188" s="26">
        <f t="shared" si="81"/>
        <v>0</v>
      </c>
      <c r="J188" s="60">
        <f t="shared" si="82"/>
        <v>6800</v>
      </c>
      <c r="K188" s="36"/>
      <c r="M188" s="34"/>
      <c r="N188" s="24">
        <f>+C188+D188+E188+F188</f>
        <v>6200</v>
      </c>
      <c r="O188" s="29"/>
      <c r="P188" s="25">
        <f t="shared" si="85"/>
        <v>600</v>
      </c>
      <c r="Q188" s="30">
        <f t="shared" si="86"/>
        <v>6800</v>
      </c>
    </row>
    <row r="189" spans="1:17" ht="12.75">
      <c r="A189" s="13" t="str">
        <f t="shared" si="80"/>
        <v>D1Cédrières</v>
      </c>
      <c r="B189" s="13" t="str">
        <f t="shared" si="80"/>
        <v>THO</v>
      </c>
      <c r="C189" s="52">
        <f t="shared" si="81"/>
        <v>400</v>
      </c>
      <c r="D189" s="25">
        <f t="shared" si="81"/>
        <v>19000</v>
      </c>
      <c r="E189" s="25">
        <f t="shared" si="81"/>
        <v>4700</v>
      </c>
      <c r="F189" s="25">
        <f t="shared" si="81"/>
        <v>400</v>
      </c>
      <c r="G189" s="25">
        <f t="shared" si="81"/>
        <v>1000</v>
      </c>
      <c r="H189" s="25">
        <f t="shared" si="81"/>
        <v>1000</v>
      </c>
      <c r="I189" s="26">
        <f t="shared" si="81"/>
        <v>0</v>
      </c>
      <c r="J189" s="60">
        <f t="shared" si="82"/>
        <v>26500</v>
      </c>
      <c r="K189" s="36"/>
      <c r="M189" s="34"/>
      <c r="N189" s="38"/>
      <c r="O189" s="29"/>
      <c r="P189" s="25">
        <f>+G189+H189+C189+D189+E189+F189</f>
        <v>26500</v>
      </c>
      <c r="Q189" s="30">
        <f t="shared" si="86"/>
        <v>26500</v>
      </c>
    </row>
    <row r="190" spans="1:17" ht="12.75">
      <c r="A190" s="13" t="str">
        <f t="shared" si="80"/>
        <v>D2 Érablières rouges</v>
      </c>
      <c r="B190" s="13" t="str">
        <f t="shared" si="80"/>
        <v>ERO</v>
      </c>
      <c r="C190" s="52">
        <f t="shared" si="81"/>
        <v>0</v>
      </c>
      <c r="D190" s="25">
        <f t="shared" si="81"/>
        <v>0</v>
      </c>
      <c r="E190" s="25">
        <f t="shared" si="81"/>
        <v>0</v>
      </c>
      <c r="F190" s="25">
        <f t="shared" si="81"/>
        <v>0</v>
      </c>
      <c r="G190" s="25">
        <f t="shared" si="81"/>
        <v>0</v>
      </c>
      <c r="H190" s="25">
        <f t="shared" si="81"/>
        <v>0</v>
      </c>
      <c r="I190" s="26">
        <f t="shared" si="81"/>
        <v>0</v>
      </c>
      <c r="J190" s="60">
        <f t="shared" si="82"/>
        <v>0</v>
      </c>
      <c r="K190" s="36"/>
      <c r="M190" s="34"/>
      <c r="N190" s="38"/>
      <c r="O190" s="41"/>
      <c r="P190" s="25">
        <f>+G190+H190+C190+D190+E190+F190</f>
        <v>0</v>
      </c>
      <c r="Q190" s="30">
        <f t="shared" si="86"/>
        <v>0</v>
      </c>
    </row>
    <row r="191" spans="1:17" ht="12.75">
      <c r="A191" s="13">
        <f t="shared" si="80"/>
        <v>0</v>
      </c>
      <c r="B191" s="13">
        <f t="shared" si="80"/>
        <v>0</v>
      </c>
      <c r="C191" s="53">
        <f t="shared" si="81"/>
        <v>0</v>
      </c>
      <c r="D191" s="26">
        <f t="shared" si="81"/>
        <v>0</v>
      </c>
      <c r="E191" s="26">
        <f t="shared" si="81"/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60">
        <f t="shared" si="82"/>
        <v>0</v>
      </c>
      <c r="K191" s="36"/>
      <c r="M191" s="34"/>
      <c r="N191" s="38"/>
      <c r="O191" s="41"/>
      <c r="P191" s="45"/>
      <c r="Q191" s="54"/>
    </row>
    <row r="192" spans="1:17" ht="13.5" thickBot="1">
      <c r="A192" s="55"/>
      <c r="B192" s="56"/>
      <c r="C192" s="57">
        <f aca="true" t="shared" si="87" ref="C192:I192">SUM(C178:C191)</f>
        <v>213400</v>
      </c>
      <c r="D192" s="57">
        <f t="shared" si="87"/>
        <v>262100</v>
      </c>
      <c r="E192" s="57">
        <f t="shared" si="87"/>
        <v>48100</v>
      </c>
      <c r="F192" s="57">
        <f t="shared" si="87"/>
        <v>5900</v>
      </c>
      <c r="G192" s="57">
        <f t="shared" si="87"/>
        <v>42800</v>
      </c>
      <c r="H192" s="57">
        <f t="shared" si="87"/>
        <v>17500</v>
      </c>
      <c r="I192" s="57">
        <f t="shared" si="87"/>
        <v>0</v>
      </c>
      <c r="J192" s="49">
        <f t="shared" si="82"/>
        <v>589800</v>
      </c>
      <c r="K192" s="58"/>
      <c r="M192" s="34">
        <f>SUM(M178:M191)</f>
        <v>140300</v>
      </c>
      <c r="N192" s="38">
        <f>SUM(N178:N191)</f>
        <v>364700</v>
      </c>
      <c r="O192" s="41">
        <f>SUM(O178:O191)</f>
        <v>0</v>
      </c>
      <c r="P192" s="45">
        <f>SUM(P178:P191)</f>
        <v>84800</v>
      </c>
      <c r="Q192" s="30">
        <f>SUM(Q178:Q191)</f>
        <v>589800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2014-09-08T15:51:27Z</dcterms:created>
  <dcterms:modified xsi:type="dcterms:W3CDTF">2014-09-08T15:52:13Z</dcterms:modified>
  <cp:category/>
  <cp:version/>
  <cp:contentType/>
  <cp:contentStatus/>
</cp:coreProperties>
</file>