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  <definedName name="_xlnm.Print_Area" localSheetId="1">'VNR_Ventilé'!$A$3:$K$192</definedName>
  </definedNames>
  <calcPr fullCalcOnLoad="1"/>
</workbook>
</file>

<file path=xl/sharedStrings.xml><?xml version="1.0" encoding="utf-8"?>
<sst xmlns="http://schemas.openxmlformats.org/spreadsheetml/2006/main" count="188" uniqueCount="86">
  <si>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</si>
  <si>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</si>
  <si>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</si>
  <si>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</si>
  <si>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</si>
  <si>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</si>
  <si>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</si>
  <si>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</si>
  <si>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</si>
  <si>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</si>
  <si>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</si>
  <si>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</si>
  <si>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</si>
  <si>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</si>
  <si>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</si>
  <si>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</si>
  <si>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</si>
  <si>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</si>
  <si>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</si>
  <si>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</si>
  <si>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</si>
  <si>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</si>
  <si>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</si>
  <si>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</si>
  <si>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</si>
  <si>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</si>
  <si>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</si>
  <si>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083-51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</si>
  <si>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</si>
  <si>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</si>
  <si>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</si>
  <si>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</si>
  <si>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</si>
  <si>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</si>
  <si>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</si>
  <si>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</si>
  <si>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</si>
  <si>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</si>
  <si>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</si>
  <si>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</si>
  <si>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</si>
  <si>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</si>
  <si>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</si>
  <si>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</si>
  <si>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</si>
  <si>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</si>
  <si>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</si>
  <si>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</si>
  <si>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</si>
  <si>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</si>
  <si>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</si>
  <si>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</si>
  <si>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</si>
  <si>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</si>
  <si>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</si>
  <si>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</si>
  <si>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Pentes fortes</t>
  </si>
  <si>
    <t>Autres</t>
  </si>
  <si>
    <t>(FORP)</t>
  </si>
  <si>
    <t>(ENV)</t>
  </si>
  <si>
    <t>(PADE, ZEC, REFA, AUTF)</t>
  </si>
  <si>
    <t>(ORPH, FRES,ENCL, IM25)</t>
  </si>
  <si>
    <t>(PEEC)</t>
  </si>
  <si>
    <t>(SFIA, AUT, IP25, VREC)</t>
  </si>
  <si>
    <t>A1 Pessières</t>
  </si>
  <si>
    <t>EPX</t>
  </si>
  <si>
    <t>A2 Pinèdes grises</t>
  </si>
  <si>
    <t>PIG</t>
  </si>
  <si>
    <t>A3 Sapinières</t>
  </si>
  <si>
    <t>SAB</t>
  </si>
  <si>
    <t>B1 Résineux à Feuillus</t>
  </si>
  <si>
    <t>R_F</t>
  </si>
  <si>
    <t>B2 Peupleraies à résineux</t>
  </si>
  <si>
    <t>PEU_R</t>
  </si>
  <si>
    <t>B3 Bétulaies blanches à résineux</t>
  </si>
  <si>
    <t>BOP_R</t>
  </si>
  <si>
    <t>C1 Peupleraies</t>
  </si>
  <si>
    <t>D1 Bétulaies blanches</t>
  </si>
  <si>
    <t>D2 Feuillus tolérants à résineux</t>
  </si>
  <si>
    <t>FT_R</t>
  </si>
  <si>
    <t>D3 Érablières rouges</t>
  </si>
  <si>
    <t>ERO</t>
  </si>
  <si>
    <t>D4 Feuillus tolérants</t>
  </si>
  <si>
    <t>D5 Cédrières</t>
  </si>
  <si>
    <t>D6 Pinèdes blanches</t>
  </si>
  <si>
    <t>PINS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</si>
</sst>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8\vnr_83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3">
      <selection activeCell="E38" sqref="E3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4" t="s">
        <v>27</v>
      </c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1531200</v>
      </c>
      <c r="C6" s="79">
        <f>+VNR_Ventilé!K26</f>
        <v>23600</v>
      </c>
      <c r="D6" s="79">
        <f>+VNR_Ventilé!K45</f>
        <v>0</v>
      </c>
      <c r="E6" s="79">
        <f>+VNR_Ventilé!K64</f>
        <v>16500</v>
      </c>
      <c r="F6" s="79">
        <f>+VNR_Ventilé!K83</f>
        <v>249300</v>
      </c>
      <c r="G6" s="79">
        <f>+VNR_Ventilé!K102</f>
        <v>497400</v>
      </c>
      <c r="H6" s="79">
        <f>+VNR_Ventilé!K121</f>
        <v>26200</v>
      </c>
      <c r="I6" s="79">
        <f>+VNR_Ventilé!K140</f>
        <v>32700</v>
      </c>
      <c r="J6" s="79">
        <f>+VNR_Ventilé!K159</f>
        <v>500</v>
      </c>
      <c r="K6" s="80">
        <f>SUM(B6:J6)</f>
        <v>2377400</v>
      </c>
    </row>
    <row r="7" spans="1:11" ht="12.75">
      <c r="A7" s="81" t="s">
        <v>33</v>
      </c>
      <c r="B7" s="82">
        <v>587400</v>
      </c>
      <c r="C7" s="82">
        <v>30300</v>
      </c>
      <c r="D7" s="82">
        <v>0</v>
      </c>
      <c r="E7" s="82">
        <v>17600</v>
      </c>
      <c r="F7" s="82">
        <v>101200</v>
      </c>
      <c r="G7" s="82">
        <v>203900</v>
      </c>
      <c r="H7" s="82">
        <v>16600</v>
      </c>
      <c r="I7" s="82">
        <v>16100</v>
      </c>
      <c r="J7" s="82">
        <v>200</v>
      </c>
      <c r="K7" s="83">
        <f>SUM(B7:J7)</f>
        <v>973300</v>
      </c>
    </row>
    <row r="8" spans="1:11" ht="13.5" thickBot="1">
      <c r="A8" s="84" t="s">
        <v>34</v>
      </c>
      <c r="B8" s="85">
        <f aca="true" t="shared" si="0" ref="B8:J8">+IF(B7=0,0,(B6/B7))</f>
        <v>2.606741573033708</v>
      </c>
      <c r="C8" s="85">
        <f t="shared" si="0"/>
        <v>0.7788778877887789</v>
      </c>
      <c r="D8" s="85">
        <f t="shared" si="0"/>
        <v>0</v>
      </c>
      <c r="E8" s="85">
        <f t="shared" si="0"/>
        <v>0.9375</v>
      </c>
      <c r="F8" s="85">
        <f t="shared" si="0"/>
        <v>2.4634387351778657</v>
      </c>
      <c r="G8" s="85">
        <f t="shared" si="0"/>
        <v>2.4394310936733694</v>
      </c>
      <c r="H8" s="85">
        <f t="shared" si="0"/>
        <v>1.5783132530120483</v>
      </c>
      <c r="I8" s="85">
        <f t="shared" si="0"/>
        <v>2.031055900621118</v>
      </c>
      <c r="J8" s="85">
        <f t="shared" si="0"/>
        <v>2.5</v>
      </c>
      <c r="K8" s="86">
        <f>+(K6/K7)</f>
        <v>2.4426178978732147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39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(ENV)</v>
      </c>
      <c r="E17" s="101" t="str">
        <f>+VNR_Ventilé!E177</f>
        <v>(PADE, ZEC, REFA, AUTF)</v>
      </c>
      <c r="F17" s="101" t="str">
        <f>+VNR_Ventilé!F177</f>
        <v>(ORPH, FRES,ENCL, IM25)</v>
      </c>
      <c r="G17" s="101" t="str">
        <f>+VNR_Ventilé!G177</f>
        <v>(PEEC)</v>
      </c>
      <c r="H17" s="101" t="str">
        <f>+VNR_Ventilé!H177</f>
        <v>(SFIA, AUT, IP25, VREC)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948500</v>
      </c>
      <c r="D18" s="24">
        <f>+VNR_Ventilé!D178</f>
        <v>114500</v>
      </c>
      <c r="E18" s="24">
        <f>+VNR_Ventilé!E178</f>
        <v>233800</v>
      </c>
      <c r="F18" s="25">
        <f>+VNR_Ventilé!F178</f>
        <v>71700</v>
      </c>
      <c r="G18" s="26">
        <f>+VNR_Ventilé!G178</f>
        <v>3800</v>
      </c>
      <c r="H18" s="26">
        <f>+VNR_Ventilé!H178</f>
        <v>0</v>
      </c>
      <c r="I18" s="27"/>
      <c r="J18" s="60">
        <f aca="true" t="shared" si="1" ref="J18:J32">SUM(C18:I18)</f>
        <v>1372300</v>
      </c>
      <c r="K18" s="29">
        <f>SUM(J18:J31)</f>
        <v>2377400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60">
        <f t="shared" si="1"/>
        <v>0</v>
      </c>
      <c r="K19" s="36"/>
    </row>
    <row r="20" spans="1:11" ht="12.75">
      <c r="A20" s="13" t="str">
        <f>+VNR_Ventilé!A180</f>
        <v>A3 Sapinières</v>
      </c>
      <c r="B20" s="13" t="str">
        <f>+VNR_Ventilé!B180</f>
        <v>SAB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60">
        <f t="shared" si="1"/>
        <v>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356800</v>
      </c>
      <c r="D21" s="24">
        <f>+VNR_Ventilé!D181</f>
        <v>63600</v>
      </c>
      <c r="E21" s="24">
        <f>+VNR_Ventilé!E181</f>
        <v>40100</v>
      </c>
      <c r="F21" s="25">
        <f>+VNR_Ventilé!F181</f>
        <v>5700</v>
      </c>
      <c r="G21" s="26">
        <f>+VNR_Ventilé!G181</f>
        <v>4500</v>
      </c>
      <c r="H21" s="26">
        <f>+VNR_Ventilé!H181</f>
        <v>0</v>
      </c>
      <c r="I21" s="27"/>
      <c r="J21" s="60">
        <f t="shared" si="1"/>
        <v>470700</v>
      </c>
      <c r="K21" s="36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60">
        <f t="shared" si="1"/>
        <v>0</v>
      </c>
      <c r="K22" s="36"/>
    </row>
    <row r="23" spans="1:11" ht="12.75">
      <c r="A23" s="13" t="str">
        <f>+VNR_Ventilé!A183</f>
        <v>B3 Bétulaies blanches à résineux</v>
      </c>
      <c r="B23" s="13" t="str">
        <f>+VNR_Ventilé!B183</f>
        <v>BOP_R</v>
      </c>
      <c r="C23" s="43">
        <f>+VNR_Ventilé!C183</f>
        <v>0</v>
      </c>
      <c r="D23" s="24">
        <f>+VNR_Ventilé!D183</f>
        <v>0</v>
      </c>
      <c r="E23" s="24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60">
        <f t="shared" si="1"/>
        <v>0</v>
      </c>
      <c r="K23" s="36"/>
    </row>
    <row r="24" spans="1:11" ht="12.75">
      <c r="A24" s="13" t="str">
        <f>+VNR_Ventilé!A184</f>
        <v>C1 Peupleraies</v>
      </c>
      <c r="B24" s="13" t="str">
        <f>+VNR_Ventilé!B184</f>
        <v>PEU</v>
      </c>
      <c r="C24" s="51">
        <f>+VNR_Ventilé!C184</f>
        <v>96000</v>
      </c>
      <c r="D24" s="25">
        <f>+VNR_Ventilé!D184</f>
        <v>62800</v>
      </c>
      <c r="E24" s="25">
        <f>+VNR_Ventilé!E184</f>
        <v>34400</v>
      </c>
      <c r="F24" s="25">
        <f>+VNR_Ventilé!F184</f>
        <v>23100</v>
      </c>
      <c r="G24" s="26">
        <f>+VNR_Ventilé!G184</f>
        <v>3800</v>
      </c>
      <c r="H24" s="26">
        <f>+VNR_Ventilé!H184</f>
        <v>0</v>
      </c>
      <c r="I24" s="27"/>
      <c r="J24" s="60">
        <f t="shared" si="1"/>
        <v>220100</v>
      </c>
      <c r="K24" s="36"/>
    </row>
    <row r="25" spans="1:11" ht="12.75">
      <c r="A25" s="13" t="str">
        <f>+VNR_Ventilé!A185</f>
        <v>D1 Bétulaies blanches</v>
      </c>
      <c r="B25" s="13" t="str">
        <f>+VNR_Ventilé!B185</f>
        <v>BOP</v>
      </c>
      <c r="C25" s="52">
        <f>+VNR_Ventilé!C185</f>
        <v>258700</v>
      </c>
      <c r="D25" s="26">
        <f>+VNR_Ventilé!D185</f>
        <v>17200</v>
      </c>
      <c r="E25" s="26">
        <f>+VNR_Ventilé!E185</f>
        <v>25900</v>
      </c>
      <c r="F25" s="26">
        <f>+VNR_Ventilé!F185</f>
        <v>2800</v>
      </c>
      <c r="G25" s="26">
        <f>+VNR_Ventilé!G185</f>
        <v>9700</v>
      </c>
      <c r="H25" s="26">
        <f>+VNR_Ventilé!H185</f>
        <v>0</v>
      </c>
      <c r="I25" s="27"/>
      <c r="J25" s="60">
        <f t="shared" si="1"/>
        <v>314300</v>
      </c>
      <c r="K25" s="36"/>
    </row>
    <row r="26" spans="1:11" ht="12.75">
      <c r="A26" s="13" t="str">
        <f>+VNR_Ventilé!A186</f>
        <v>D2 Feuillus tolérants à résineux</v>
      </c>
      <c r="B26" s="13" t="str">
        <f>+VNR_Ventilé!B186</f>
        <v>FT_R</v>
      </c>
      <c r="C26" s="52">
        <f>+VNR_Ventilé!C186</f>
        <v>0</v>
      </c>
      <c r="D26" s="26">
        <f>+VNR_Ventilé!D186</f>
        <v>0</v>
      </c>
      <c r="E26" s="26">
        <f>+VNR_Ventilé!E186</f>
        <v>0</v>
      </c>
      <c r="F26" s="26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60">
        <f t="shared" si="1"/>
        <v>0</v>
      </c>
      <c r="K26" s="36"/>
    </row>
    <row r="27" spans="1:11" ht="12.75">
      <c r="A27" s="13" t="str">
        <f>+VNR_Ventilé!A187</f>
        <v>D3 Érablières rouges</v>
      </c>
      <c r="B27" s="13" t="str">
        <f>+VNR_Ventilé!B187</f>
        <v>ERO</v>
      </c>
      <c r="C27" s="52">
        <f>+VNR_Ventilé!C187</f>
        <v>0</v>
      </c>
      <c r="D27" s="26">
        <f>+VNR_Ventilé!D187</f>
        <v>0</v>
      </c>
      <c r="E27" s="26">
        <f>+VNR_Ventilé!E187</f>
        <v>0</v>
      </c>
      <c r="F27" s="26">
        <f>+VNR_Ventilé!F187</f>
        <v>0</v>
      </c>
      <c r="G27" s="26">
        <f>+VNR_Ventilé!G187</f>
        <v>0</v>
      </c>
      <c r="H27" s="26">
        <f>+VNR_Ventilé!H187</f>
        <v>0</v>
      </c>
      <c r="I27" s="27"/>
      <c r="J27" s="60">
        <f t="shared" si="1"/>
        <v>0</v>
      </c>
      <c r="K27" s="36"/>
    </row>
    <row r="28" spans="1:11" ht="12.75">
      <c r="A28" s="13" t="str">
        <f>+VNR_Ventilé!A188</f>
        <v>D4 Feuillus tolérants</v>
      </c>
      <c r="B28" s="13" t="str">
        <f>+VNR_Ventilé!B188</f>
        <v>FT_R</v>
      </c>
      <c r="C28" s="52">
        <f>+VNR_Ventilé!C188</f>
        <v>0</v>
      </c>
      <c r="D28" s="26">
        <f>+VNR_Ventilé!D188</f>
        <v>0</v>
      </c>
      <c r="E28" s="26">
        <f>+VNR_Ventilé!E188</f>
        <v>0</v>
      </c>
      <c r="F28" s="26">
        <f>+VNR_Ventilé!F188</f>
        <v>0</v>
      </c>
      <c r="G28" s="26">
        <f>+VNR_Ventilé!G188</f>
        <v>0</v>
      </c>
      <c r="H28" s="26">
        <f>+VNR_Ventilé!H188</f>
        <v>0</v>
      </c>
      <c r="I28" s="27"/>
      <c r="J28" s="60">
        <f t="shared" si="1"/>
        <v>0</v>
      </c>
      <c r="K28" s="36"/>
    </row>
    <row r="29" spans="1:11" ht="12.75">
      <c r="A29" s="13" t="str">
        <f>+VNR_Ventilé!A189</f>
        <v>D5 Cédrières</v>
      </c>
      <c r="B29" s="13" t="str">
        <f>+VNR_Ventilé!B189</f>
        <v>THO</v>
      </c>
      <c r="C29" s="52">
        <f>+VNR_Ventilé!C189</f>
        <v>0</v>
      </c>
      <c r="D29" s="26">
        <f>+VNR_Ventilé!D189</f>
        <v>0</v>
      </c>
      <c r="E29" s="26">
        <f>+VNR_Ventilé!E189</f>
        <v>0</v>
      </c>
      <c r="F29" s="26">
        <f>+VNR_Ventilé!F189</f>
        <v>0</v>
      </c>
      <c r="G29" s="26">
        <f>+VNR_Ventilé!G189</f>
        <v>0</v>
      </c>
      <c r="H29" s="26">
        <f>+VNR_Ventilé!H189</f>
        <v>0</v>
      </c>
      <c r="I29" s="27"/>
      <c r="J29" s="60">
        <f t="shared" si="1"/>
        <v>0</v>
      </c>
      <c r="K29" s="36"/>
    </row>
    <row r="30" spans="1:11" ht="12.75">
      <c r="A30" s="13" t="str">
        <f>+VNR_Ventilé!A190</f>
        <v>D6 Pinèdes blanches</v>
      </c>
      <c r="B30" s="13" t="str">
        <f>+VNR_Ventilé!B190</f>
        <v>PINS</v>
      </c>
      <c r="C30" s="52">
        <f>+VNR_Ventilé!C190</f>
        <v>0</v>
      </c>
      <c r="D30" s="26">
        <f>+VNR_Ventilé!D190</f>
        <v>0</v>
      </c>
      <c r="E30" s="26">
        <f>+VNR_Ventilé!E190</f>
        <v>0</v>
      </c>
      <c r="F30" s="26">
        <f>+VNR_Ventilé!F190</f>
        <v>0</v>
      </c>
      <c r="G30" s="26">
        <f>+VNR_Ventilé!G190</f>
        <v>0</v>
      </c>
      <c r="H30" s="26">
        <f>+VNR_Ventilé!H190</f>
        <v>0</v>
      </c>
      <c r="I30" s="27"/>
      <c r="J30" s="60">
        <f t="shared" si="1"/>
        <v>0</v>
      </c>
      <c r="K30" s="36"/>
    </row>
    <row r="31" spans="1:11" ht="12.75">
      <c r="A31" s="13"/>
      <c r="B31" s="13"/>
      <c r="C31" s="53"/>
      <c r="D31" s="27"/>
      <c r="E31" s="27"/>
      <c r="F31" s="27"/>
      <c r="G31" s="27"/>
      <c r="H31" s="27"/>
      <c r="I31" s="27"/>
      <c r="J31" s="60">
        <f t="shared" si="1"/>
        <v>0</v>
      </c>
      <c r="K31" s="36"/>
    </row>
    <row r="32" spans="1:11" ht="13.5" thickBot="1">
      <c r="A32" s="55"/>
      <c r="B32" s="56"/>
      <c r="C32" s="57">
        <f aca="true" t="shared" si="2" ref="C32:I32">SUM(C18:C31)</f>
        <v>1660000</v>
      </c>
      <c r="D32" s="57">
        <f t="shared" si="2"/>
        <v>258100</v>
      </c>
      <c r="E32" s="57">
        <f t="shared" si="2"/>
        <v>334200</v>
      </c>
      <c r="F32" s="57">
        <f t="shared" si="2"/>
        <v>103300</v>
      </c>
      <c r="G32" s="57">
        <f t="shared" si="2"/>
        <v>21800</v>
      </c>
      <c r="H32" s="57">
        <f t="shared" si="2"/>
        <v>0</v>
      </c>
      <c r="I32" s="57">
        <f t="shared" si="2"/>
        <v>0</v>
      </c>
      <c r="J32" s="49">
        <f t="shared" si="1"/>
        <v>2377400</v>
      </c>
      <c r="K32" s="58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C163">
      <selection activeCell="N7" sqref="N7"/>
    </sheetView>
  </sheetViews>
  <sheetFormatPr defaultColWidth="11.421875" defaultRowHeight="12.75"/>
  <cols>
    <col min="1" max="1" width="23.8515625" style="0" customWidth="1"/>
    <col min="3" max="3" width="16.8515625" style="0" bestFit="1" customWidth="1"/>
    <col min="4" max="4" width="15.140625" style="0" bestFit="1" customWidth="1"/>
    <col min="5" max="5" width="15.421875" style="0" bestFit="1" customWidth="1"/>
    <col min="6" max="6" width="14.421875" style="0" bestFit="1" customWidth="1"/>
    <col min="7" max="7" width="13.7109375" style="0" bestFit="1" customWidth="1"/>
    <col min="8" max="9" width="11.7109375" style="0" bestFit="1" customWidth="1"/>
    <col min="10" max="11" width="13.421875" style="0" bestFit="1" customWidth="1"/>
  </cols>
  <sheetData>
    <row r="1" spans="1:11" ht="15.75">
      <c r="A1" s="1" t="str">
        <f>+Fiche!A1</f>
        <v>Unité d'aménagement 083-51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817800</v>
      </c>
      <c r="D7" s="24">
        <v>103100</v>
      </c>
      <c r="E7" s="24">
        <v>201300</v>
      </c>
      <c r="F7" s="25">
        <v>70300</v>
      </c>
      <c r="G7" s="26">
        <v>3100</v>
      </c>
      <c r="H7" s="26">
        <v>0</v>
      </c>
      <c r="I7" s="27"/>
      <c r="J7" s="28">
        <f aca="true" t="shared" si="0" ref="J7:J21">SUM(C7:I7)</f>
        <v>1195600</v>
      </c>
      <c r="K7" s="29">
        <f>SUM(J7:J20)</f>
        <v>1531200</v>
      </c>
      <c r="M7" s="23">
        <f>+C7</f>
        <v>817800</v>
      </c>
      <c r="N7" s="24">
        <f>+D7+E7</f>
        <v>304400</v>
      </c>
      <c r="O7" s="25">
        <f aca="true" t="shared" si="1" ref="O7:O12">+F7</f>
        <v>70300</v>
      </c>
      <c r="P7" s="26">
        <f aca="true" t="shared" si="2" ref="P7:P13">+G7+H7</f>
        <v>3100</v>
      </c>
      <c r="Q7" s="30">
        <f aca="true" t="shared" si="3" ref="Q7:Q19">SUM(M7:P7)</f>
        <v>1195600</v>
      </c>
      <c r="R7" s="31"/>
      <c r="S7" s="32" t="s">
        <v>5</v>
      </c>
      <c r="T7" s="33">
        <f>+M21</f>
        <v>817800</v>
      </c>
      <c r="U7" s="34">
        <f>+M40</f>
        <v>12600</v>
      </c>
      <c r="V7" s="34">
        <f>+M59</f>
        <v>0</v>
      </c>
      <c r="W7" s="34">
        <f>+M78</f>
        <v>7400</v>
      </c>
      <c r="X7" s="34">
        <f>+M97</f>
        <v>20900</v>
      </c>
      <c r="Y7" s="34">
        <f>+M116</f>
        <v>84000</v>
      </c>
      <c r="Z7" s="34">
        <f>+M135</f>
        <v>2000</v>
      </c>
      <c r="AA7" s="34">
        <f>+M154</f>
        <v>3800</v>
      </c>
      <c r="AB7" s="34">
        <f>+M173</f>
        <v>0</v>
      </c>
      <c r="AC7" s="35">
        <f>SUM(T7:AB7)</f>
        <v>948500</v>
      </c>
    </row>
    <row r="8" spans="1:29" ht="12.75">
      <c r="A8" s="13" t="s">
        <v>66</v>
      </c>
      <c r="B8" s="13" t="s">
        <v>67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 t="shared" si="1"/>
        <v>0</v>
      </c>
      <c r="P8" s="26">
        <f t="shared" si="2"/>
        <v>0</v>
      </c>
      <c r="Q8" s="30">
        <f t="shared" si="3"/>
        <v>0</v>
      </c>
      <c r="S8" s="32" t="s">
        <v>6</v>
      </c>
      <c r="T8" s="37">
        <f>+N21</f>
        <v>534500</v>
      </c>
      <c r="U8" s="38">
        <f>+N40</f>
        <v>4800</v>
      </c>
      <c r="V8" s="38">
        <f>+N59</f>
        <v>0</v>
      </c>
      <c r="W8" s="38">
        <f>+N78</f>
        <v>3000</v>
      </c>
      <c r="X8" s="38">
        <f>+N97</f>
        <v>76600</v>
      </c>
      <c r="Y8" s="38">
        <f>+N116</f>
        <v>178200</v>
      </c>
      <c r="Z8" s="38">
        <f>+N135</f>
        <v>2900</v>
      </c>
      <c r="AA8" s="38">
        <f>+N154</f>
        <v>8800</v>
      </c>
      <c r="AB8" s="38">
        <f>+N173</f>
        <v>0</v>
      </c>
      <c r="AC8" s="39">
        <f>SUM(T8:AB8)</f>
        <v>808800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6"/>
      <c r="M9" s="23">
        <f>+C9</f>
        <v>0</v>
      </c>
      <c r="N9" s="24">
        <f>+D9+E9</f>
        <v>0</v>
      </c>
      <c r="O9" s="25">
        <f t="shared" si="1"/>
        <v>0</v>
      </c>
      <c r="P9" s="26">
        <f t="shared" si="2"/>
        <v>0</v>
      </c>
      <c r="Q9" s="30">
        <f t="shared" si="3"/>
        <v>0</v>
      </c>
      <c r="S9" s="32" t="s">
        <v>7</v>
      </c>
      <c r="T9" s="40">
        <f>+O21</f>
        <v>111500</v>
      </c>
      <c r="U9" s="41">
        <f>+O40</f>
        <v>2900</v>
      </c>
      <c r="V9" s="41">
        <f>+O59</f>
        <v>0</v>
      </c>
      <c r="W9" s="41">
        <f>+O78</f>
        <v>3000</v>
      </c>
      <c r="X9" s="41">
        <f>+O97</f>
        <v>110100</v>
      </c>
      <c r="Y9" s="41">
        <f>+O116</f>
        <v>60800</v>
      </c>
      <c r="Z9" s="41">
        <f>+O135</f>
        <v>3800</v>
      </c>
      <c r="AA9" s="41">
        <f>+O154</f>
        <v>1600</v>
      </c>
      <c r="AB9" s="41">
        <f>+O173</f>
        <v>0</v>
      </c>
      <c r="AC9" s="42">
        <f>SUM(T9:AB9)</f>
        <v>293700</v>
      </c>
    </row>
    <row r="10" spans="1:29" ht="12.75">
      <c r="A10" s="13" t="s">
        <v>70</v>
      </c>
      <c r="B10" s="13" t="s">
        <v>71</v>
      </c>
      <c r="C10" s="43">
        <v>178100</v>
      </c>
      <c r="D10" s="24">
        <v>32100</v>
      </c>
      <c r="E10" s="24">
        <v>19900</v>
      </c>
      <c r="F10" s="25">
        <v>5500</v>
      </c>
      <c r="G10" s="26">
        <v>2200</v>
      </c>
      <c r="H10" s="26">
        <v>0</v>
      </c>
      <c r="I10" s="27"/>
      <c r="J10" s="28">
        <f t="shared" si="0"/>
        <v>237800</v>
      </c>
      <c r="K10" s="36"/>
      <c r="M10" s="23"/>
      <c r="N10" s="24">
        <f>+D10+E10+C10</f>
        <v>230100</v>
      </c>
      <c r="O10" s="25">
        <f t="shared" si="1"/>
        <v>5500</v>
      </c>
      <c r="P10" s="26">
        <f t="shared" si="2"/>
        <v>2200</v>
      </c>
      <c r="Q10" s="30">
        <f t="shared" si="3"/>
        <v>237800</v>
      </c>
      <c r="S10" s="32" t="s">
        <v>8</v>
      </c>
      <c r="T10" s="44">
        <f>+P21</f>
        <v>67400</v>
      </c>
      <c r="U10" s="45">
        <f>+P40</f>
        <v>3300</v>
      </c>
      <c r="V10" s="45">
        <f>+P59</f>
        <v>0</v>
      </c>
      <c r="W10" s="45">
        <f>+P78</f>
        <v>3100</v>
      </c>
      <c r="X10" s="45">
        <f>+P97</f>
        <v>41700</v>
      </c>
      <c r="Y10" s="45">
        <f>+P116</f>
        <v>174400</v>
      </c>
      <c r="Z10" s="45">
        <f>+P135</f>
        <v>17500</v>
      </c>
      <c r="AA10" s="45">
        <f>+P154</f>
        <v>18500</v>
      </c>
      <c r="AB10" s="45">
        <f>+P173</f>
        <v>500</v>
      </c>
      <c r="AC10" s="46">
        <f>SUM(T10:AB10)</f>
        <v>326400</v>
      </c>
    </row>
    <row r="11" spans="1:29" ht="13.5" thickBot="1">
      <c r="A11" s="13" t="s">
        <v>72</v>
      </c>
      <c r="B11" s="13" t="s">
        <v>73</v>
      </c>
      <c r="C11" s="43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6"/>
      <c r="M11" s="23"/>
      <c r="N11" s="24">
        <f>+D11+E11+C11</f>
        <v>0</v>
      </c>
      <c r="O11" s="25">
        <f t="shared" si="1"/>
        <v>0</v>
      </c>
      <c r="P11" s="26">
        <f t="shared" si="2"/>
        <v>0</v>
      </c>
      <c r="Q11" s="30">
        <f t="shared" si="3"/>
        <v>0</v>
      </c>
      <c r="S11" s="47" t="s">
        <v>0</v>
      </c>
      <c r="T11" s="48">
        <f aca="true" t="shared" si="4" ref="T11:AC11">SUM(T7:T10)</f>
        <v>1531200</v>
      </c>
      <c r="U11" s="49">
        <f t="shared" si="4"/>
        <v>23600</v>
      </c>
      <c r="V11" s="49">
        <f t="shared" si="4"/>
        <v>0</v>
      </c>
      <c r="W11" s="49">
        <f t="shared" si="4"/>
        <v>16500</v>
      </c>
      <c r="X11" s="49">
        <f t="shared" si="4"/>
        <v>249300</v>
      </c>
      <c r="Y11" s="49">
        <f t="shared" si="4"/>
        <v>497400</v>
      </c>
      <c r="Z11" s="49">
        <f t="shared" si="4"/>
        <v>26200</v>
      </c>
      <c r="AA11" s="49">
        <f t="shared" si="4"/>
        <v>32700</v>
      </c>
      <c r="AB11" s="49">
        <f t="shared" si="4"/>
        <v>500</v>
      </c>
      <c r="AC11" s="50">
        <f t="shared" si="4"/>
        <v>2377400</v>
      </c>
    </row>
    <row r="12" spans="1:17" ht="12.75">
      <c r="A12" s="13" t="s">
        <v>74</v>
      </c>
      <c r="B12" s="13" t="s">
        <v>75</v>
      </c>
      <c r="C12" s="43">
        <v>0</v>
      </c>
      <c r="D12" s="24">
        <v>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34"/>
      <c r="N12" s="24">
        <f>+D12+E12+C12</f>
        <v>0</v>
      </c>
      <c r="O12" s="25">
        <f t="shared" si="1"/>
        <v>0</v>
      </c>
      <c r="P12" s="26">
        <f t="shared" si="2"/>
        <v>0</v>
      </c>
      <c r="Q12" s="30">
        <f t="shared" si="3"/>
        <v>0</v>
      </c>
    </row>
    <row r="13" spans="1:17" ht="12.75">
      <c r="A13" s="13" t="s">
        <v>76</v>
      </c>
      <c r="B13" s="13" t="s">
        <v>21</v>
      </c>
      <c r="C13" s="51">
        <v>15900</v>
      </c>
      <c r="D13" s="25">
        <v>10300</v>
      </c>
      <c r="E13" s="25">
        <v>5700</v>
      </c>
      <c r="F13" s="25">
        <v>3800</v>
      </c>
      <c r="G13" s="26">
        <v>600</v>
      </c>
      <c r="H13" s="26">
        <v>0</v>
      </c>
      <c r="I13" s="27"/>
      <c r="J13" s="28">
        <f t="shared" si="0"/>
        <v>36300</v>
      </c>
      <c r="K13" s="36"/>
      <c r="M13" s="34"/>
      <c r="N13" s="24"/>
      <c r="O13" s="25">
        <f>+F13+E13+D13+C13</f>
        <v>35700</v>
      </c>
      <c r="P13" s="26">
        <f t="shared" si="2"/>
        <v>600</v>
      </c>
      <c r="Q13" s="30">
        <f t="shared" si="3"/>
        <v>36300</v>
      </c>
    </row>
    <row r="14" spans="1:17" ht="12.75">
      <c r="A14" s="13" t="s">
        <v>77</v>
      </c>
      <c r="B14" s="13" t="s">
        <v>22</v>
      </c>
      <c r="C14" s="52">
        <v>51400</v>
      </c>
      <c r="D14" s="26">
        <v>2700</v>
      </c>
      <c r="E14" s="26">
        <v>5200</v>
      </c>
      <c r="F14" s="26">
        <v>400</v>
      </c>
      <c r="G14" s="26">
        <v>1800</v>
      </c>
      <c r="H14" s="26">
        <v>0</v>
      </c>
      <c r="I14" s="27"/>
      <c r="J14" s="28">
        <f t="shared" si="0"/>
        <v>61500</v>
      </c>
      <c r="K14" s="36"/>
      <c r="M14" s="34"/>
      <c r="N14" s="24"/>
      <c r="O14" s="25"/>
      <c r="P14" s="26">
        <f aca="true" t="shared" si="5" ref="P14:P19">+C14+D14+E14+F14+G14+H14</f>
        <v>61500</v>
      </c>
      <c r="Q14" s="30">
        <f t="shared" si="3"/>
        <v>61500</v>
      </c>
    </row>
    <row r="15" spans="1:17" ht="12.75">
      <c r="A15" s="13" t="s">
        <v>78</v>
      </c>
      <c r="B15" s="13" t="s">
        <v>79</v>
      </c>
      <c r="C15" s="52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7"/>
      <c r="J15" s="28">
        <f t="shared" si="0"/>
        <v>0</v>
      </c>
      <c r="K15" s="36"/>
      <c r="M15" s="34"/>
      <c r="N15" s="24"/>
      <c r="O15" s="25"/>
      <c r="P15" s="26">
        <f t="shared" si="5"/>
        <v>0</v>
      </c>
      <c r="Q15" s="30">
        <f t="shared" si="3"/>
        <v>0</v>
      </c>
    </row>
    <row r="16" spans="1:17" ht="12.75">
      <c r="A16" s="13" t="s">
        <v>80</v>
      </c>
      <c r="B16" s="13" t="s">
        <v>81</v>
      </c>
      <c r="C16" s="52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/>
      <c r="J16" s="28">
        <f t="shared" si="0"/>
        <v>0</v>
      </c>
      <c r="K16" s="36"/>
      <c r="M16" s="34"/>
      <c r="N16" s="24"/>
      <c r="O16" s="25"/>
      <c r="P16" s="26">
        <f t="shared" si="5"/>
        <v>0</v>
      </c>
      <c r="Q16" s="30">
        <f t="shared" si="3"/>
        <v>0</v>
      </c>
    </row>
    <row r="17" spans="1:17" ht="12.75">
      <c r="A17" s="13" t="s">
        <v>82</v>
      </c>
      <c r="B17" s="13" t="s">
        <v>79</v>
      </c>
      <c r="C17" s="52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/>
      <c r="J17" s="28">
        <f t="shared" si="0"/>
        <v>0</v>
      </c>
      <c r="K17" s="36"/>
      <c r="M17" s="34"/>
      <c r="N17" s="38"/>
      <c r="O17" s="25"/>
      <c r="P17" s="26">
        <f t="shared" si="5"/>
        <v>0</v>
      </c>
      <c r="Q17" s="30">
        <f t="shared" si="3"/>
        <v>0</v>
      </c>
    </row>
    <row r="18" spans="1:17" ht="12.75">
      <c r="A18" s="13" t="s">
        <v>83</v>
      </c>
      <c r="B18" s="13" t="s">
        <v>18</v>
      </c>
      <c r="C18" s="52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/>
      <c r="J18" s="28">
        <f t="shared" si="0"/>
        <v>0</v>
      </c>
      <c r="K18" s="36"/>
      <c r="M18" s="34"/>
      <c r="N18" s="38"/>
      <c r="O18" s="25"/>
      <c r="P18" s="26">
        <f t="shared" si="5"/>
        <v>0</v>
      </c>
      <c r="Q18" s="30">
        <f t="shared" si="3"/>
        <v>0</v>
      </c>
    </row>
    <row r="19" spans="1:17" ht="12.75">
      <c r="A19" s="13" t="s">
        <v>84</v>
      </c>
      <c r="B19" s="13" t="s">
        <v>85</v>
      </c>
      <c r="C19" s="52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/>
      <c r="J19" s="28">
        <f t="shared" si="0"/>
        <v>0</v>
      </c>
      <c r="K19" s="36"/>
      <c r="M19" s="34"/>
      <c r="N19" s="38"/>
      <c r="O19" s="41"/>
      <c r="P19" s="26">
        <f t="shared" si="5"/>
        <v>0</v>
      </c>
      <c r="Q19" s="30">
        <f t="shared" si="3"/>
        <v>0</v>
      </c>
    </row>
    <row r="20" spans="1:17" ht="12.75">
      <c r="A20" s="13"/>
      <c r="B20" s="13"/>
      <c r="C20" s="53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4"/>
    </row>
    <row r="21" spans="1:17" ht="13.5" thickBot="1">
      <c r="A21" s="55"/>
      <c r="B21" s="56"/>
      <c r="C21" s="57">
        <f aca="true" t="shared" si="6" ref="C21:I21">SUM(C7:C20)</f>
        <v>1063200</v>
      </c>
      <c r="D21" s="57">
        <f t="shared" si="6"/>
        <v>148200</v>
      </c>
      <c r="E21" s="57">
        <f t="shared" si="6"/>
        <v>232100</v>
      </c>
      <c r="F21" s="57">
        <f t="shared" si="6"/>
        <v>80000</v>
      </c>
      <c r="G21" s="57">
        <f t="shared" si="6"/>
        <v>7700</v>
      </c>
      <c r="H21" s="57">
        <f t="shared" si="6"/>
        <v>0</v>
      </c>
      <c r="I21" s="57">
        <f t="shared" si="6"/>
        <v>0</v>
      </c>
      <c r="J21" s="49">
        <f t="shared" si="0"/>
        <v>1531200</v>
      </c>
      <c r="K21" s="58"/>
      <c r="M21" s="34">
        <f>SUM(M7:M20)</f>
        <v>817800</v>
      </c>
      <c r="N21" s="38">
        <f>SUM(N7:N20)</f>
        <v>534500</v>
      </c>
      <c r="O21" s="41">
        <f>SUM(O7:O20)</f>
        <v>111500</v>
      </c>
      <c r="P21" s="45">
        <f>SUM(P7:P20)</f>
        <v>67400</v>
      </c>
      <c r="Q21" s="30">
        <f>SUM(Q7:Q20)</f>
        <v>1531200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9" t="str">
        <f aca="true" t="shared" si="7" ref="C23:I23">+C4</f>
        <v>Sans contrainte</v>
      </c>
      <c r="D23" s="59" t="str">
        <f t="shared" si="7"/>
        <v>Paysage</v>
      </c>
      <c r="E23" s="59" t="str">
        <f t="shared" si="7"/>
        <v>Territoires fauniques structurés</v>
      </c>
      <c r="F23" s="59" t="str">
        <f t="shared" si="7"/>
        <v>Peuplements orphelins</v>
      </c>
      <c r="G23" s="59" t="str">
        <f t="shared" si="7"/>
        <v>Pentes fortes</v>
      </c>
      <c r="H23" s="59" t="str">
        <f t="shared" si="7"/>
        <v>Autres</v>
      </c>
      <c r="I23" s="59">
        <f t="shared" si="7"/>
        <v>0</v>
      </c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8" ref="C25:H25">+C6</f>
        <v>(FORP)</v>
      </c>
      <c r="D25" s="15" t="str">
        <f t="shared" si="8"/>
        <v>(ENV)</v>
      </c>
      <c r="E25" s="15" t="str">
        <f t="shared" si="8"/>
        <v>(PADE, ZEC, REFA, AUTF)</v>
      </c>
      <c r="F25" s="15" t="str">
        <f t="shared" si="8"/>
        <v>(ORPH, FRES,ENCL, IM25)</v>
      </c>
      <c r="G25" s="15" t="str">
        <f t="shared" si="8"/>
        <v>(PEEC)</v>
      </c>
      <c r="H25" s="15" t="str">
        <f t="shared" si="8"/>
        <v>(SFIA, AUT, IP25, VREC)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9" ref="A26:B39">+A7</f>
        <v>A1 Pessières</v>
      </c>
      <c r="B26" s="13" t="str">
        <f t="shared" si="9"/>
        <v>EPX</v>
      </c>
      <c r="C26" s="23">
        <v>12600</v>
      </c>
      <c r="D26" s="24">
        <v>1100</v>
      </c>
      <c r="E26" s="24">
        <v>1700</v>
      </c>
      <c r="F26" s="25">
        <v>800</v>
      </c>
      <c r="G26" s="26">
        <v>100</v>
      </c>
      <c r="H26" s="26">
        <v>0</v>
      </c>
      <c r="I26" s="27"/>
      <c r="J26" s="28">
        <f aca="true" t="shared" si="10" ref="J26:J39">SUM(C26:I26)</f>
        <v>16300</v>
      </c>
      <c r="K26" s="29">
        <f>SUM(J26:J39)</f>
        <v>23600</v>
      </c>
      <c r="M26" s="23">
        <f>+C26</f>
        <v>12600</v>
      </c>
      <c r="N26" s="24">
        <f>+D26+E26</f>
        <v>2800</v>
      </c>
      <c r="O26" s="25">
        <f aca="true" t="shared" si="11" ref="O26:O31">+F26</f>
        <v>800</v>
      </c>
      <c r="P26" s="26">
        <f aca="true" t="shared" si="12" ref="P26:P32">+G26+H26</f>
        <v>100</v>
      </c>
      <c r="Q26" s="30">
        <f aca="true" t="shared" si="13" ref="Q26:Q38">SUM(M26:P26)</f>
        <v>16300</v>
      </c>
    </row>
    <row r="27" spans="1:17" ht="12.75">
      <c r="A27" s="13" t="str">
        <f t="shared" si="9"/>
        <v>A2 Pinèdes grises</v>
      </c>
      <c r="B27" s="13" t="str">
        <f t="shared" si="9"/>
        <v>PIG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10"/>
        <v>0</v>
      </c>
      <c r="K27" s="36"/>
      <c r="M27" s="23">
        <f>+C27</f>
        <v>0</v>
      </c>
      <c r="N27" s="24">
        <f>+D27+E27</f>
        <v>0</v>
      </c>
      <c r="O27" s="25">
        <f t="shared" si="11"/>
        <v>0</v>
      </c>
      <c r="P27" s="26">
        <f t="shared" si="12"/>
        <v>0</v>
      </c>
      <c r="Q27" s="30">
        <f t="shared" si="13"/>
        <v>0</v>
      </c>
    </row>
    <row r="28" spans="1:17" ht="12.75">
      <c r="A28" s="13" t="str">
        <f t="shared" si="9"/>
        <v>A3 Sapinières</v>
      </c>
      <c r="B28" s="13" t="str">
        <f t="shared" si="9"/>
        <v>SAB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10"/>
        <v>0</v>
      </c>
      <c r="K28" s="36"/>
      <c r="M28" s="23">
        <f>+C28</f>
        <v>0</v>
      </c>
      <c r="N28" s="24">
        <f>+D28+E28</f>
        <v>0</v>
      </c>
      <c r="O28" s="25">
        <f t="shared" si="11"/>
        <v>0</v>
      </c>
      <c r="P28" s="26">
        <f t="shared" si="12"/>
        <v>0</v>
      </c>
      <c r="Q28" s="30">
        <f t="shared" si="13"/>
        <v>0</v>
      </c>
    </row>
    <row r="29" spans="1:17" ht="12.75">
      <c r="A29" s="13" t="str">
        <f t="shared" si="9"/>
        <v>B1 Résineux à Feuillus</v>
      </c>
      <c r="B29" s="13" t="str">
        <f t="shared" si="9"/>
        <v>R_F</v>
      </c>
      <c r="C29" s="43">
        <v>1400</v>
      </c>
      <c r="D29" s="24">
        <v>200</v>
      </c>
      <c r="E29" s="24">
        <v>400</v>
      </c>
      <c r="F29" s="25">
        <v>0</v>
      </c>
      <c r="G29" s="26">
        <v>100</v>
      </c>
      <c r="H29" s="26">
        <v>0</v>
      </c>
      <c r="I29" s="27"/>
      <c r="J29" s="28">
        <f t="shared" si="10"/>
        <v>2100</v>
      </c>
      <c r="K29" s="36"/>
      <c r="M29" s="23"/>
      <c r="N29" s="24">
        <f>+D29+E29+C29</f>
        <v>2000</v>
      </c>
      <c r="O29" s="25">
        <f t="shared" si="11"/>
        <v>0</v>
      </c>
      <c r="P29" s="26">
        <f t="shared" si="12"/>
        <v>100</v>
      </c>
      <c r="Q29" s="30">
        <f t="shared" si="13"/>
        <v>2100</v>
      </c>
    </row>
    <row r="30" spans="1:17" ht="12.75">
      <c r="A30" s="13" t="str">
        <f t="shared" si="9"/>
        <v>B2 Peupleraies à résineux</v>
      </c>
      <c r="B30" s="13" t="str">
        <f t="shared" si="9"/>
        <v>PEU_R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10"/>
        <v>0</v>
      </c>
      <c r="K30" s="36"/>
      <c r="M30" s="23"/>
      <c r="N30" s="24">
        <f>+D30+E30+C30</f>
        <v>0</v>
      </c>
      <c r="O30" s="25">
        <f t="shared" si="11"/>
        <v>0</v>
      </c>
      <c r="P30" s="26">
        <f t="shared" si="12"/>
        <v>0</v>
      </c>
      <c r="Q30" s="30">
        <f t="shared" si="13"/>
        <v>0</v>
      </c>
    </row>
    <row r="31" spans="1:17" ht="12.75">
      <c r="A31" s="13" t="str">
        <f t="shared" si="9"/>
        <v>B3 Bétulaies blanches à résineux</v>
      </c>
      <c r="B31" s="13" t="str">
        <f t="shared" si="9"/>
        <v>BOP_R</v>
      </c>
      <c r="C31" s="43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10"/>
        <v>0</v>
      </c>
      <c r="K31" s="36"/>
      <c r="M31" s="34"/>
      <c r="N31" s="24">
        <f>+D31+E31+C31</f>
        <v>0</v>
      </c>
      <c r="O31" s="25">
        <f t="shared" si="11"/>
        <v>0</v>
      </c>
      <c r="P31" s="26">
        <f t="shared" si="12"/>
        <v>0</v>
      </c>
      <c r="Q31" s="30">
        <f t="shared" si="13"/>
        <v>0</v>
      </c>
    </row>
    <row r="32" spans="1:17" ht="12.75">
      <c r="A32" s="13" t="str">
        <f t="shared" si="9"/>
        <v>C1 Peupleraies</v>
      </c>
      <c r="B32" s="13" t="str">
        <f t="shared" si="9"/>
        <v>PEU</v>
      </c>
      <c r="C32" s="51">
        <v>900</v>
      </c>
      <c r="D32" s="25">
        <v>700</v>
      </c>
      <c r="E32" s="25">
        <v>300</v>
      </c>
      <c r="F32" s="25">
        <v>200</v>
      </c>
      <c r="G32" s="26">
        <v>0</v>
      </c>
      <c r="H32" s="26">
        <v>0</v>
      </c>
      <c r="I32" s="27"/>
      <c r="J32" s="28">
        <f t="shared" si="10"/>
        <v>2100</v>
      </c>
      <c r="K32" s="36"/>
      <c r="M32" s="34"/>
      <c r="N32" s="24"/>
      <c r="O32" s="25">
        <f>+F32+E32+D32+C32</f>
        <v>2100</v>
      </c>
      <c r="P32" s="26">
        <f t="shared" si="12"/>
        <v>0</v>
      </c>
      <c r="Q32" s="30">
        <f t="shared" si="13"/>
        <v>2100</v>
      </c>
    </row>
    <row r="33" spans="1:17" ht="12.75">
      <c r="A33" s="13" t="str">
        <f t="shared" si="9"/>
        <v>D1 Bétulaies blanches</v>
      </c>
      <c r="B33" s="13" t="str">
        <f t="shared" si="9"/>
        <v>BOP</v>
      </c>
      <c r="C33" s="52">
        <v>2600</v>
      </c>
      <c r="D33" s="26">
        <v>100</v>
      </c>
      <c r="E33" s="26">
        <v>300</v>
      </c>
      <c r="F33" s="26">
        <v>0</v>
      </c>
      <c r="G33" s="26">
        <v>100</v>
      </c>
      <c r="H33" s="26">
        <v>0</v>
      </c>
      <c r="I33" s="27"/>
      <c r="J33" s="28">
        <f t="shared" si="10"/>
        <v>3100</v>
      </c>
      <c r="K33" s="36"/>
      <c r="M33" s="34"/>
      <c r="N33" s="24"/>
      <c r="O33" s="25"/>
      <c r="P33" s="26">
        <f aca="true" t="shared" si="14" ref="P33:P38">+C33+D33+E33+F33+G33+H33</f>
        <v>3100</v>
      </c>
      <c r="Q33" s="30">
        <f t="shared" si="13"/>
        <v>3100</v>
      </c>
    </row>
    <row r="34" spans="1:17" ht="12.75">
      <c r="A34" s="13" t="str">
        <f t="shared" si="9"/>
        <v>D2 Feuillus tolérants à résineux</v>
      </c>
      <c r="B34" s="13" t="str">
        <f t="shared" si="9"/>
        <v>FT_R</v>
      </c>
      <c r="C34" s="52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/>
      <c r="J34" s="28">
        <f t="shared" si="10"/>
        <v>0</v>
      </c>
      <c r="K34" s="36"/>
      <c r="M34" s="34"/>
      <c r="N34" s="24"/>
      <c r="O34" s="25"/>
      <c r="P34" s="26">
        <f t="shared" si="14"/>
        <v>0</v>
      </c>
      <c r="Q34" s="30">
        <f t="shared" si="13"/>
        <v>0</v>
      </c>
    </row>
    <row r="35" spans="1:17" ht="12.75">
      <c r="A35" s="13" t="str">
        <f t="shared" si="9"/>
        <v>D3 Érablières rouges</v>
      </c>
      <c r="B35" s="13" t="str">
        <f t="shared" si="9"/>
        <v>ERO</v>
      </c>
      <c r="C35" s="52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/>
      <c r="J35" s="28">
        <f t="shared" si="10"/>
        <v>0</v>
      </c>
      <c r="K35" s="36"/>
      <c r="M35" s="34"/>
      <c r="N35" s="24"/>
      <c r="O35" s="25"/>
      <c r="P35" s="26">
        <f t="shared" si="14"/>
        <v>0</v>
      </c>
      <c r="Q35" s="30">
        <f t="shared" si="13"/>
        <v>0</v>
      </c>
    </row>
    <row r="36" spans="1:17" ht="12.75">
      <c r="A36" s="13" t="str">
        <f t="shared" si="9"/>
        <v>D4 Feuillus tolérants</v>
      </c>
      <c r="B36" s="13" t="str">
        <f t="shared" si="9"/>
        <v>FT_R</v>
      </c>
      <c r="C36" s="52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10"/>
        <v>0</v>
      </c>
      <c r="K36" s="36"/>
      <c r="M36" s="34"/>
      <c r="N36" s="38"/>
      <c r="O36" s="25"/>
      <c r="P36" s="26">
        <f t="shared" si="14"/>
        <v>0</v>
      </c>
      <c r="Q36" s="30">
        <f t="shared" si="13"/>
        <v>0</v>
      </c>
    </row>
    <row r="37" spans="1:17" ht="12.75">
      <c r="A37" s="13" t="str">
        <f t="shared" si="9"/>
        <v>D5 Cédrières</v>
      </c>
      <c r="B37" s="13" t="str">
        <f t="shared" si="9"/>
        <v>THO</v>
      </c>
      <c r="C37" s="52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7"/>
      <c r="J37" s="28">
        <f t="shared" si="10"/>
        <v>0</v>
      </c>
      <c r="K37" s="36"/>
      <c r="M37" s="34"/>
      <c r="N37" s="38"/>
      <c r="O37" s="25"/>
      <c r="P37" s="26">
        <f t="shared" si="14"/>
        <v>0</v>
      </c>
      <c r="Q37" s="30">
        <f t="shared" si="13"/>
        <v>0</v>
      </c>
    </row>
    <row r="38" spans="1:17" ht="12.75">
      <c r="A38" s="13" t="str">
        <f t="shared" si="9"/>
        <v>D6 Pinèdes blanches</v>
      </c>
      <c r="B38" s="13" t="str">
        <f t="shared" si="9"/>
        <v>PINS</v>
      </c>
      <c r="C38" s="52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7"/>
      <c r="J38" s="28">
        <f t="shared" si="10"/>
        <v>0</v>
      </c>
      <c r="K38" s="36"/>
      <c r="M38" s="34"/>
      <c r="N38" s="38"/>
      <c r="O38" s="41"/>
      <c r="P38" s="26">
        <f t="shared" si="14"/>
        <v>0</v>
      </c>
      <c r="Q38" s="30">
        <f t="shared" si="13"/>
        <v>0</v>
      </c>
    </row>
    <row r="39" spans="1:17" ht="12.75">
      <c r="A39" s="13">
        <f t="shared" si="9"/>
        <v>0</v>
      </c>
      <c r="B39" s="13">
        <f t="shared" si="9"/>
        <v>0</v>
      </c>
      <c r="C39" s="53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/>
      <c r="J39" s="28">
        <f t="shared" si="10"/>
        <v>0</v>
      </c>
      <c r="K39" s="36"/>
      <c r="M39" s="34"/>
      <c r="N39" s="38"/>
      <c r="O39" s="41"/>
      <c r="P39" s="45"/>
      <c r="Q39" s="54"/>
    </row>
    <row r="40" spans="1:17" ht="13.5" thickBot="1">
      <c r="A40" s="55"/>
      <c r="B40" s="56"/>
      <c r="C40" s="57">
        <f aca="true" t="shared" si="15" ref="C40:J40">SUM(C26:C39)</f>
        <v>17500</v>
      </c>
      <c r="D40" s="57">
        <f t="shared" si="15"/>
        <v>2100</v>
      </c>
      <c r="E40" s="57">
        <f t="shared" si="15"/>
        <v>2700</v>
      </c>
      <c r="F40" s="57">
        <f t="shared" si="15"/>
        <v>1000</v>
      </c>
      <c r="G40" s="57">
        <f t="shared" si="15"/>
        <v>300</v>
      </c>
      <c r="H40" s="57">
        <f t="shared" si="15"/>
        <v>0</v>
      </c>
      <c r="I40" s="57">
        <f t="shared" si="15"/>
        <v>0</v>
      </c>
      <c r="J40" s="49">
        <f t="shared" si="15"/>
        <v>23600</v>
      </c>
      <c r="K40" s="58"/>
      <c r="M40" s="34">
        <f>SUM(M26:M39)</f>
        <v>12600</v>
      </c>
      <c r="N40" s="38">
        <f>SUM(N26:N39)</f>
        <v>4800</v>
      </c>
      <c r="O40" s="41">
        <f>SUM(O26:O39)</f>
        <v>2900</v>
      </c>
      <c r="P40" s="45">
        <f>SUM(P26:P39)</f>
        <v>3300</v>
      </c>
      <c r="Q40" s="30">
        <f>SUM(Q26:Q39)</f>
        <v>23600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9" t="str">
        <f aca="true" t="shared" si="16" ref="C42:H42">+C4</f>
        <v>Sans contrainte</v>
      </c>
      <c r="D42" s="59" t="str">
        <f t="shared" si="16"/>
        <v>Paysage</v>
      </c>
      <c r="E42" s="59" t="str">
        <f t="shared" si="16"/>
        <v>Territoires fauniques structurés</v>
      </c>
      <c r="F42" s="59" t="str">
        <f t="shared" si="16"/>
        <v>Peuplements orphelins</v>
      </c>
      <c r="G42" s="59" t="str">
        <f t="shared" si="16"/>
        <v>Pentes fortes</v>
      </c>
      <c r="H42" s="59" t="str">
        <f t="shared" si="16"/>
        <v>Autres</v>
      </c>
      <c r="I42" s="59"/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7" ref="C44:H44">+C6</f>
        <v>(FORP)</v>
      </c>
      <c r="D44" s="15" t="str">
        <f t="shared" si="17"/>
        <v>(ENV)</v>
      </c>
      <c r="E44" s="15" t="str">
        <f t="shared" si="17"/>
        <v>(PADE, ZEC, REFA, AUTF)</v>
      </c>
      <c r="F44" s="15" t="str">
        <f t="shared" si="17"/>
        <v>(ORPH, FRES,ENCL, IM25)</v>
      </c>
      <c r="G44" s="15" t="str">
        <f t="shared" si="17"/>
        <v>(PEEC)</v>
      </c>
      <c r="H44" s="15" t="str">
        <f t="shared" si="17"/>
        <v>(SFIA, AUT, IP25, VREC)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8" ref="A45:B57">+A7</f>
        <v>A1 Pessières</v>
      </c>
      <c r="B45" s="13" t="str">
        <f t="shared" si="18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9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 aca="true" t="shared" si="20" ref="O45:O50">+F45</f>
        <v>0</v>
      </c>
      <c r="P45" s="26">
        <f aca="true" t="shared" si="21" ref="P45:P51">+G45+H45</f>
        <v>0</v>
      </c>
      <c r="Q45" s="30">
        <f aca="true" t="shared" si="22" ref="Q45:Q57">SUM(M45:P45)</f>
        <v>0</v>
      </c>
    </row>
    <row r="46" spans="1:17" ht="12.75">
      <c r="A46" s="13" t="str">
        <f t="shared" si="18"/>
        <v>A2 Pinèdes grises</v>
      </c>
      <c r="B46" s="13" t="str">
        <f t="shared" si="18"/>
        <v>PIG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9"/>
        <v>0</v>
      </c>
      <c r="K46" s="36"/>
      <c r="M46" s="23">
        <f>+C46</f>
        <v>0</v>
      </c>
      <c r="N46" s="24">
        <f>+D46+E46</f>
        <v>0</v>
      </c>
      <c r="O46" s="25">
        <f t="shared" si="20"/>
        <v>0</v>
      </c>
      <c r="P46" s="26">
        <f t="shared" si="21"/>
        <v>0</v>
      </c>
      <c r="Q46" s="30">
        <f t="shared" si="22"/>
        <v>0</v>
      </c>
    </row>
    <row r="47" spans="1:17" ht="12.75">
      <c r="A47" s="13" t="str">
        <f t="shared" si="18"/>
        <v>A3 Sapinières</v>
      </c>
      <c r="B47" s="13" t="str">
        <f t="shared" si="18"/>
        <v>SAB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9"/>
        <v>0</v>
      </c>
      <c r="K47" s="36"/>
      <c r="M47" s="23">
        <f>+C47</f>
        <v>0</v>
      </c>
      <c r="N47" s="24">
        <f>+D47+E47</f>
        <v>0</v>
      </c>
      <c r="O47" s="25">
        <f t="shared" si="20"/>
        <v>0</v>
      </c>
      <c r="P47" s="26">
        <f t="shared" si="21"/>
        <v>0</v>
      </c>
      <c r="Q47" s="30">
        <f t="shared" si="22"/>
        <v>0</v>
      </c>
    </row>
    <row r="48" spans="1:17" ht="12.75">
      <c r="A48" s="13" t="str">
        <f t="shared" si="18"/>
        <v>B1 Résineux à Feuillus</v>
      </c>
      <c r="B48" s="13" t="str">
        <f t="shared" si="18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9"/>
        <v>0</v>
      </c>
      <c r="K48" s="36"/>
      <c r="M48" s="23"/>
      <c r="N48" s="24">
        <f>+D48+E48+C48</f>
        <v>0</v>
      </c>
      <c r="O48" s="25">
        <f t="shared" si="20"/>
        <v>0</v>
      </c>
      <c r="P48" s="26">
        <f t="shared" si="21"/>
        <v>0</v>
      </c>
      <c r="Q48" s="30">
        <f t="shared" si="22"/>
        <v>0</v>
      </c>
    </row>
    <row r="49" spans="1:17" ht="12.75">
      <c r="A49" s="13" t="str">
        <f t="shared" si="18"/>
        <v>B2 Peupleraies à résineux</v>
      </c>
      <c r="B49" s="13" t="str">
        <f t="shared" si="18"/>
        <v>PEU_R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9"/>
        <v>0</v>
      </c>
      <c r="K49" s="36"/>
      <c r="M49" s="23"/>
      <c r="N49" s="24">
        <f>+D49+E49+C49</f>
        <v>0</v>
      </c>
      <c r="O49" s="25">
        <f t="shared" si="20"/>
        <v>0</v>
      </c>
      <c r="P49" s="26">
        <f t="shared" si="21"/>
        <v>0</v>
      </c>
      <c r="Q49" s="30">
        <f t="shared" si="22"/>
        <v>0</v>
      </c>
    </row>
    <row r="50" spans="1:17" ht="12.75">
      <c r="A50" s="13" t="str">
        <f t="shared" si="18"/>
        <v>B3 Bétulaies blanches à résineux</v>
      </c>
      <c r="B50" s="13" t="str">
        <f t="shared" si="18"/>
        <v>BOP_R</v>
      </c>
      <c r="C50" s="43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9"/>
        <v>0</v>
      </c>
      <c r="K50" s="36"/>
      <c r="M50" s="34"/>
      <c r="N50" s="24">
        <f>+D50+E50+C50</f>
        <v>0</v>
      </c>
      <c r="O50" s="25">
        <f t="shared" si="20"/>
        <v>0</v>
      </c>
      <c r="P50" s="26">
        <f t="shared" si="21"/>
        <v>0</v>
      </c>
      <c r="Q50" s="30">
        <f t="shared" si="22"/>
        <v>0</v>
      </c>
    </row>
    <row r="51" spans="1:17" ht="12.75">
      <c r="A51" s="13" t="str">
        <f t="shared" si="18"/>
        <v>C1 Peupleraies</v>
      </c>
      <c r="B51" s="13" t="str">
        <f t="shared" si="18"/>
        <v>PEU</v>
      </c>
      <c r="C51" s="51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27"/>
      <c r="J51" s="28">
        <f t="shared" si="19"/>
        <v>0</v>
      </c>
      <c r="K51" s="36"/>
      <c r="M51" s="34"/>
      <c r="N51" s="24"/>
      <c r="O51" s="25">
        <f>+F51+E51+D51+C51</f>
        <v>0</v>
      </c>
      <c r="P51" s="26">
        <f t="shared" si="21"/>
        <v>0</v>
      </c>
      <c r="Q51" s="30">
        <f t="shared" si="22"/>
        <v>0</v>
      </c>
    </row>
    <row r="52" spans="1:17" ht="12.75">
      <c r="A52" s="13" t="str">
        <f t="shared" si="18"/>
        <v>D1 Bétulaies blanches</v>
      </c>
      <c r="B52" s="13" t="str">
        <f t="shared" si="18"/>
        <v>BOP</v>
      </c>
      <c r="C52" s="52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9"/>
        <v>0</v>
      </c>
      <c r="K52" s="36"/>
      <c r="M52" s="34"/>
      <c r="N52" s="24"/>
      <c r="O52" s="25"/>
      <c r="P52" s="26">
        <f aca="true" t="shared" si="23" ref="P52:P57">+C52+D52+E52+F52+G52+H52</f>
        <v>0</v>
      </c>
      <c r="Q52" s="30">
        <f t="shared" si="22"/>
        <v>0</v>
      </c>
    </row>
    <row r="53" spans="1:17" ht="12.75">
      <c r="A53" s="13" t="str">
        <f t="shared" si="18"/>
        <v>D2 Feuillus tolérants à résineux</v>
      </c>
      <c r="B53" s="13" t="str">
        <f t="shared" si="18"/>
        <v>FT_R</v>
      </c>
      <c r="C53" s="52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7"/>
      <c r="J53" s="28">
        <f t="shared" si="19"/>
        <v>0</v>
      </c>
      <c r="K53" s="36"/>
      <c r="M53" s="34"/>
      <c r="N53" s="24"/>
      <c r="O53" s="25"/>
      <c r="P53" s="26">
        <f t="shared" si="23"/>
        <v>0</v>
      </c>
      <c r="Q53" s="30">
        <f t="shared" si="22"/>
        <v>0</v>
      </c>
    </row>
    <row r="54" spans="1:17" ht="12.75">
      <c r="A54" s="13" t="str">
        <f t="shared" si="18"/>
        <v>D3 Érablières rouges</v>
      </c>
      <c r="B54" s="13" t="str">
        <f t="shared" si="18"/>
        <v>ERO</v>
      </c>
      <c r="C54" s="52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/>
      <c r="J54" s="28">
        <f t="shared" si="19"/>
        <v>0</v>
      </c>
      <c r="K54" s="36"/>
      <c r="M54" s="34"/>
      <c r="N54" s="24"/>
      <c r="O54" s="25"/>
      <c r="P54" s="26">
        <f t="shared" si="23"/>
        <v>0</v>
      </c>
      <c r="Q54" s="30">
        <f t="shared" si="22"/>
        <v>0</v>
      </c>
    </row>
    <row r="55" spans="1:17" ht="12.75">
      <c r="A55" s="13" t="str">
        <f t="shared" si="18"/>
        <v>D4 Feuillus tolérants</v>
      </c>
      <c r="B55" s="13" t="str">
        <f t="shared" si="18"/>
        <v>FT_R</v>
      </c>
      <c r="C55" s="52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  <c r="J55" s="28">
        <f t="shared" si="19"/>
        <v>0</v>
      </c>
      <c r="K55" s="36"/>
      <c r="M55" s="34"/>
      <c r="N55" s="38"/>
      <c r="O55" s="25"/>
      <c r="P55" s="26">
        <f t="shared" si="23"/>
        <v>0</v>
      </c>
      <c r="Q55" s="30">
        <f t="shared" si="22"/>
        <v>0</v>
      </c>
    </row>
    <row r="56" spans="1:17" ht="12.75">
      <c r="A56" s="13" t="str">
        <f t="shared" si="18"/>
        <v>D5 Cédrières</v>
      </c>
      <c r="B56" s="13" t="str">
        <f t="shared" si="18"/>
        <v>THO</v>
      </c>
      <c r="C56" s="52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7"/>
      <c r="J56" s="28">
        <f t="shared" si="19"/>
        <v>0</v>
      </c>
      <c r="K56" s="36"/>
      <c r="M56" s="34"/>
      <c r="N56" s="38"/>
      <c r="O56" s="25"/>
      <c r="P56" s="26">
        <f t="shared" si="23"/>
        <v>0</v>
      </c>
      <c r="Q56" s="30">
        <f t="shared" si="22"/>
        <v>0</v>
      </c>
    </row>
    <row r="57" spans="1:17" ht="12.75">
      <c r="A57" s="13" t="str">
        <f t="shared" si="18"/>
        <v>D6 Pinèdes blanches</v>
      </c>
      <c r="B57" s="13" t="str">
        <f t="shared" si="18"/>
        <v>PINS</v>
      </c>
      <c r="C57" s="52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7"/>
      <c r="J57" s="28">
        <f t="shared" si="19"/>
        <v>0</v>
      </c>
      <c r="K57" s="36"/>
      <c r="M57" s="34"/>
      <c r="N57" s="38"/>
      <c r="O57" s="41"/>
      <c r="P57" s="26">
        <f t="shared" si="23"/>
        <v>0</v>
      </c>
      <c r="Q57" s="30">
        <f t="shared" si="22"/>
        <v>0</v>
      </c>
    </row>
    <row r="58" spans="1:17" ht="12.75">
      <c r="A58" s="13"/>
      <c r="B58" s="13"/>
      <c r="C58" s="53"/>
      <c r="D58" s="27"/>
      <c r="E58" s="27"/>
      <c r="F58" s="27"/>
      <c r="G58" s="27"/>
      <c r="H58" s="27"/>
      <c r="I58" s="27"/>
      <c r="J58" s="28">
        <f t="shared" si="19"/>
        <v>0</v>
      </c>
      <c r="K58" s="36"/>
      <c r="M58" s="34"/>
      <c r="N58" s="38"/>
      <c r="O58" s="41"/>
      <c r="P58" s="45"/>
      <c r="Q58" s="54"/>
    </row>
    <row r="59" spans="1:17" ht="13.5" thickBot="1">
      <c r="A59" s="55"/>
      <c r="B59" s="56"/>
      <c r="C59" s="57">
        <f aca="true" t="shared" si="24" ref="C59:H59">SUM(C45:C58)</f>
        <v>0</v>
      </c>
      <c r="D59" s="57">
        <f t="shared" si="24"/>
        <v>0</v>
      </c>
      <c r="E59" s="57">
        <f t="shared" si="24"/>
        <v>0</v>
      </c>
      <c r="F59" s="57">
        <f t="shared" si="24"/>
        <v>0</v>
      </c>
      <c r="G59" s="57">
        <f t="shared" si="24"/>
        <v>0</v>
      </c>
      <c r="H59" s="57">
        <f t="shared" si="24"/>
        <v>0</v>
      </c>
      <c r="I59" s="57"/>
      <c r="J59" s="49">
        <f t="shared" si="19"/>
        <v>0</v>
      </c>
      <c r="K59" s="58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9" t="str">
        <f aca="true" t="shared" si="25" ref="C61:H61">+C4</f>
        <v>Sans contrainte</v>
      </c>
      <c r="D61" s="59" t="str">
        <f t="shared" si="25"/>
        <v>Paysage</v>
      </c>
      <c r="E61" s="59" t="str">
        <f t="shared" si="25"/>
        <v>Territoires fauniques structurés</v>
      </c>
      <c r="F61" s="59" t="str">
        <f t="shared" si="25"/>
        <v>Peuplements orphelins</v>
      </c>
      <c r="G61" s="59" t="str">
        <f t="shared" si="25"/>
        <v>Pentes fortes</v>
      </c>
      <c r="H61" s="59" t="str">
        <f t="shared" si="25"/>
        <v>Autres</v>
      </c>
      <c r="I61" s="59"/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6" ref="C63:H63">+C6</f>
        <v>(FORP)</v>
      </c>
      <c r="D63" s="15" t="str">
        <f t="shared" si="26"/>
        <v>(ENV)</v>
      </c>
      <c r="E63" s="15" t="str">
        <f t="shared" si="26"/>
        <v>(PADE, ZEC, REFA, AUTF)</v>
      </c>
      <c r="F63" s="15" t="str">
        <f t="shared" si="26"/>
        <v>(ORPH, FRES,ENCL, IM25)</v>
      </c>
      <c r="G63" s="15" t="str">
        <f t="shared" si="26"/>
        <v>(PEEC)</v>
      </c>
      <c r="H63" s="15" t="str">
        <f t="shared" si="26"/>
        <v>(SFIA, AUT, IP25, VREC)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7" ref="A64:B76">+A7</f>
        <v>A1 Pessières</v>
      </c>
      <c r="B64" s="13" t="str">
        <f t="shared" si="27"/>
        <v>EPX</v>
      </c>
      <c r="C64" s="23">
        <v>7400</v>
      </c>
      <c r="D64" s="24">
        <v>700</v>
      </c>
      <c r="E64" s="24">
        <v>1300</v>
      </c>
      <c r="F64" s="25">
        <v>300</v>
      </c>
      <c r="G64" s="26">
        <v>100</v>
      </c>
      <c r="H64" s="26">
        <v>0</v>
      </c>
      <c r="I64" s="27"/>
      <c r="J64" s="60">
        <f aca="true" t="shared" si="28" ref="J64:J78">SUM(C64:I64)</f>
        <v>9800</v>
      </c>
      <c r="K64" s="29">
        <f>SUM(J64:J77)</f>
        <v>16500</v>
      </c>
      <c r="M64" s="23">
        <f>+C64</f>
        <v>7400</v>
      </c>
      <c r="N64" s="24">
        <f>+D64+E64</f>
        <v>2000</v>
      </c>
      <c r="O64" s="25">
        <f aca="true" t="shared" si="29" ref="O64:O69">+F64</f>
        <v>300</v>
      </c>
      <c r="P64" s="26">
        <f aca="true" t="shared" si="30" ref="P64:P70">+G64+H64</f>
        <v>100</v>
      </c>
      <c r="Q64" s="30">
        <f aca="true" t="shared" si="31" ref="Q64:Q76">SUM(M64:P64)</f>
        <v>9800</v>
      </c>
    </row>
    <row r="65" spans="1:17" ht="12.75">
      <c r="A65" s="13" t="str">
        <f t="shared" si="27"/>
        <v>A2 Pinèdes grises</v>
      </c>
      <c r="B65" s="13" t="str">
        <f t="shared" si="27"/>
        <v>PIG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0">
        <f t="shared" si="28"/>
        <v>0</v>
      </c>
      <c r="K65" s="36"/>
      <c r="M65" s="23">
        <f>+C65</f>
        <v>0</v>
      </c>
      <c r="N65" s="24">
        <f>+D65+E65</f>
        <v>0</v>
      </c>
      <c r="O65" s="25">
        <f t="shared" si="29"/>
        <v>0</v>
      </c>
      <c r="P65" s="26">
        <f t="shared" si="30"/>
        <v>0</v>
      </c>
      <c r="Q65" s="30">
        <f t="shared" si="31"/>
        <v>0</v>
      </c>
    </row>
    <row r="66" spans="1:17" ht="12.75">
      <c r="A66" s="13" t="str">
        <f t="shared" si="27"/>
        <v>A3 Sapinières</v>
      </c>
      <c r="B66" s="13" t="str">
        <f t="shared" si="27"/>
        <v>SAB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0">
        <f t="shared" si="28"/>
        <v>0</v>
      </c>
      <c r="K66" s="36"/>
      <c r="M66" s="23">
        <f>+C66</f>
        <v>0</v>
      </c>
      <c r="N66" s="24">
        <f>+D66+E66</f>
        <v>0</v>
      </c>
      <c r="O66" s="25">
        <f t="shared" si="29"/>
        <v>0</v>
      </c>
      <c r="P66" s="26">
        <f t="shared" si="30"/>
        <v>0</v>
      </c>
      <c r="Q66" s="30">
        <f t="shared" si="31"/>
        <v>0</v>
      </c>
    </row>
    <row r="67" spans="1:17" ht="12.75">
      <c r="A67" s="13" t="str">
        <f t="shared" si="27"/>
        <v>B1 Résineux à Feuillus</v>
      </c>
      <c r="B67" s="13" t="str">
        <f t="shared" si="27"/>
        <v>R_F</v>
      </c>
      <c r="C67" s="43">
        <v>700</v>
      </c>
      <c r="D67" s="24">
        <v>100</v>
      </c>
      <c r="E67" s="24">
        <v>200</v>
      </c>
      <c r="F67" s="25">
        <v>0</v>
      </c>
      <c r="G67" s="26">
        <v>0</v>
      </c>
      <c r="H67" s="26">
        <v>0</v>
      </c>
      <c r="I67" s="27"/>
      <c r="J67" s="60">
        <f t="shared" si="28"/>
        <v>1000</v>
      </c>
      <c r="K67" s="36"/>
      <c r="M67" s="23"/>
      <c r="N67" s="24">
        <f>+D67+E67+C67</f>
        <v>1000</v>
      </c>
      <c r="O67" s="25">
        <f t="shared" si="29"/>
        <v>0</v>
      </c>
      <c r="P67" s="26">
        <f t="shared" si="30"/>
        <v>0</v>
      </c>
      <c r="Q67" s="30">
        <f t="shared" si="31"/>
        <v>1000</v>
      </c>
    </row>
    <row r="68" spans="1:17" ht="12.75">
      <c r="A68" s="13" t="str">
        <f t="shared" si="27"/>
        <v>B2 Peupleraies à résineux</v>
      </c>
      <c r="B68" s="13" t="str">
        <f t="shared" si="27"/>
        <v>PEU_R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0">
        <f t="shared" si="28"/>
        <v>0</v>
      </c>
      <c r="K68" s="36"/>
      <c r="M68" s="23"/>
      <c r="N68" s="24">
        <f>+D68+E68+C68</f>
        <v>0</v>
      </c>
      <c r="O68" s="25">
        <f t="shared" si="29"/>
        <v>0</v>
      </c>
      <c r="P68" s="26">
        <f t="shared" si="30"/>
        <v>0</v>
      </c>
      <c r="Q68" s="30">
        <f t="shared" si="31"/>
        <v>0</v>
      </c>
    </row>
    <row r="69" spans="1:17" ht="12.75">
      <c r="A69" s="13" t="str">
        <f t="shared" si="27"/>
        <v>B3 Bétulaies blanches à résineux</v>
      </c>
      <c r="B69" s="13" t="str">
        <f t="shared" si="27"/>
        <v>BOP_R</v>
      </c>
      <c r="C69" s="43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0">
        <f t="shared" si="28"/>
        <v>0</v>
      </c>
      <c r="K69" s="36"/>
      <c r="M69" s="34"/>
      <c r="N69" s="24">
        <f>+D69+E69+C69</f>
        <v>0</v>
      </c>
      <c r="O69" s="25">
        <f t="shared" si="29"/>
        <v>0</v>
      </c>
      <c r="P69" s="26">
        <f t="shared" si="30"/>
        <v>0</v>
      </c>
      <c r="Q69" s="30">
        <f t="shared" si="31"/>
        <v>0</v>
      </c>
    </row>
    <row r="70" spans="1:17" ht="12.75">
      <c r="A70" s="13" t="str">
        <f t="shared" si="27"/>
        <v>C1 Peupleraies</v>
      </c>
      <c r="B70" s="13" t="str">
        <f t="shared" si="27"/>
        <v>PEU</v>
      </c>
      <c r="C70" s="51">
        <v>1200</v>
      </c>
      <c r="D70" s="25">
        <v>800</v>
      </c>
      <c r="E70" s="25">
        <v>400</v>
      </c>
      <c r="F70" s="25">
        <v>300</v>
      </c>
      <c r="G70" s="26">
        <v>0</v>
      </c>
      <c r="H70" s="26">
        <v>0</v>
      </c>
      <c r="I70" s="27"/>
      <c r="J70" s="60">
        <f t="shared" si="28"/>
        <v>2700</v>
      </c>
      <c r="K70" s="36"/>
      <c r="M70" s="34"/>
      <c r="N70" s="24"/>
      <c r="O70" s="25">
        <f>+F70+E70+D70+C70</f>
        <v>2700</v>
      </c>
      <c r="P70" s="26">
        <f t="shared" si="30"/>
        <v>0</v>
      </c>
      <c r="Q70" s="30">
        <f t="shared" si="31"/>
        <v>2700</v>
      </c>
    </row>
    <row r="71" spans="1:17" ht="12.75">
      <c r="A71" s="13" t="str">
        <f t="shared" si="27"/>
        <v>D1 Bétulaies blanches</v>
      </c>
      <c r="B71" s="13" t="str">
        <f t="shared" si="27"/>
        <v>BOP</v>
      </c>
      <c r="C71" s="52">
        <v>2500</v>
      </c>
      <c r="D71" s="26">
        <v>100</v>
      </c>
      <c r="E71" s="26">
        <v>300</v>
      </c>
      <c r="F71" s="26">
        <v>0</v>
      </c>
      <c r="G71" s="26">
        <v>100</v>
      </c>
      <c r="H71" s="26">
        <v>0</v>
      </c>
      <c r="I71" s="27"/>
      <c r="J71" s="60">
        <f t="shared" si="28"/>
        <v>3000</v>
      </c>
      <c r="K71" s="36"/>
      <c r="M71" s="34"/>
      <c r="N71" s="24"/>
      <c r="O71" s="25"/>
      <c r="P71" s="26">
        <f aca="true" t="shared" si="32" ref="P71:P76">+C71+D71+E71+F71+G71+H71</f>
        <v>3000</v>
      </c>
      <c r="Q71" s="30">
        <f t="shared" si="31"/>
        <v>3000</v>
      </c>
    </row>
    <row r="72" spans="1:17" ht="12.75">
      <c r="A72" s="13" t="str">
        <f t="shared" si="27"/>
        <v>D2 Feuillus tolérants à résineux</v>
      </c>
      <c r="B72" s="13" t="str">
        <f t="shared" si="27"/>
        <v>FT_R</v>
      </c>
      <c r="C72" s="52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7"/>
      <c r="J72" s="60">
        <f t="shared" si="28"/>
        <v>0</v>
      </c>
      <c r="K72" s="36"/>
      <c r="M72" s="34"/>
      <c r="N72" s="24"/>
      <c r="O72" s="25"/>
      <c r="P72" s="26">
        <f t="shared" si="32"/>
        <v>0</v>
      </c>
      <c r="Q72" s="30">
        <f t="shared" si="31"/>
        <v>0</v>
      </c>
    </row>
    <row r="73" spans="1:17" ht="12.75">
      <c r="A73" s="13" t="str">
        <f t="shared" si="27"/>
        <v>D3 Érablières rouges</v>
      </c>
      <c r="B73" s="13" t="str">
        <f t="shared" si="27"/>
        <v>ERO</v>
      </c>
      <c r="C73" s="52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7"/>
      <c r="J73" s="60">
        <f t="shared" si="28"/>
        <v>0</v>
      </c>
      <c r="K73" s="36"/>
      <c r="M73" s="34"/>
      <c r="N73" s="24"/>
      <c r="O73" s="25"/>
      <c r="P73" s="26">
        <f t="shared" si="32"/>
        <v>0</v>
      </c>
      <c r="Q73" s="30">
        <f t="shared" si="31"/>
        <v>0</v>
      </c>
    </row>
    <row r="74" spans="1:17" ht="12.75">
      <c r="A74" s="13" t="str">
        <f t="shared" si="27"/>
        <v>D4 Feuillus tolérants</v>
      </c>
      <c r="B74" s="13" t="str">
        <f t="shared" si="27"/>
        <v>FT_R</v>
      </c>
      <c r="C74" s="52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7"/>
      <c r="J74" s="60">
        <f t="shared" si="28"/>
        <v>0</v>
      </c>
      <c r="K74" s="36"/>
      <c r="M74" s="34"/>
      <c r="N74" s="38"/>
      <c r="O74" s="25"/>
      <c r="P74" s="26">
        <f t="shared" si="32"/>
        <v>0</v>
      </c>
      <c r="Q74" s="30">
        <f t="shared" si="31"/>
        <v>0</v>
      </c>
    </row>
    <row r="75" spans="1:17" ht="12.75">
      <c r="A75" s="13" t="str">
        <f t="shared" si="27"/>
        <v>D5 Cédrières</v>
      </c>
      <c r="B75" s="13" t="str">
        <f t="shared" si="27"/>
        <v>THO</v>
      </c>
      <c r="C75" s="52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7"/>
      <c r="J75" s="60">
        <f t="shared" si="28"/>
        <v>0</v>
      </c>
      <c r="K75" s="36"/>
      <c r="M75" s="34"/>
      <c r="N75" s="38"/>
      <c r="O75" s="25"/>
      <c r="P75" s="26">
        <f t="shared" si="32"/>
        <v>0</v>
      </c>
      <c r="Q75" s="30">
        <f t="shared" si="31"/>
        <v>0</v>
      </c>
    </row>
    <row r="76" spans="1:17" ht="12.75">
      <c r="A76" s="13" t="str">
        <f t="shared" si="27"/>
        <v>D6 Pinèdes blanches</v>
      </c>
      <c r="B76" s="13" t="str">
        <f t="shared" si="27"/>
        <v>PINS</v>
      </c>
      <c r="C76" s="52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7"/>
      <c r="J76" s="60">
        <f t="shared" si="28"/>
        <v>0</v>
      </c>
      <c r="K76" s="36"/>
      <c r="M76" s="34"/>
      <c r="N76" s="38"/>
      <c r="O76" s="41"/>
      <c r="P76" s="26">
        <f t="shared" si="32"/>
        <v>0</v>
      </c>
      <c r="Q76" s="30">
        <f t="shared" si="31"/>
        <v>0</v>
      </c>
    </row>
    <row r="77" spans="1:17" ht="12.75">
      <c r="A77" s="13"/>
      <c r="B77" s="13"/>
      <c r="C77" s="53"/>
      <c r="D77" s="27"/>
      <c r="E77" s="27"/>
      <c r="F77" s="27"/>
      <c r="G77" s="27"/>
      <c r="H77" s="27"/>
      <c r="I77" s="27"/>
      <c r="J77" s="60">
        <f t="shared" si="28"/>
        <v>0</v>
      </c>
      <c r="K77" s="36"/>
      <c r="M77" s="34"/>
      <c r="N77" s="38"/>
      <c r="O77" s="41"/>
      <c r="P77" s="45"/>
      <c r="Q77" s="54"/>
    </row>
    <row r="78" spans="1:17" ht="13.5" thickBot="1">
      <c r="A78" s="55"/>
      <c r="B78" s="56"/>
      <c r="C78" s="57">
        <f aca="true" t="shared" si="33" ref="C78:I78">SUM(C64:C77)</f>
        <v>11800</v>
      </c>
      <c r="D78" s="57">
        <f t="shared" si="33"/>
        <v>1700</v>
      </c>
      <c r="E78" s="57">
        <f t="shared" si="33"/>
        <v>2200</v>
      </c>
      <c r="F78" s="57">
        <f t="shared" si="33"/>
        <v>600</v>
      </c>
      <c r="G78" s="57">
        <f t="shared" si="33"/>
        <v>200</v>
      </c>
      <c r="H78" s="57">
        <f t="shared" si="33"/>
        <v>0</v>
      </c>
      <c r="I78" s="57">
        <f t="shared" si="33"/>
        <v>0</v>
      </c>
      <c r="J78" s="49">
        <f t="shared" si="28"/>
        <v>16500</v>
      </c>
      <c r="K78" s="58"/>
      <c r="M78" s="34">
        <f>SUM(M64:M77)</f>
        <v>7400</v>
      </c>
      <c r="N78" s="38">
        <f>SUM(N64:N77)</f>
        <v>3000</v>
      </c>
      <c r="O78" s="41">
        <f>SUM(O64:O77)</f>
        <v>3000</v>
      </c>
      <c r="P78" s="45">
        <f>SUM(P64:P77)</f>
        <v>3100</v>
      </c>
      <c r="Q78" s="30">
        <f>SUM(Q64:Q77)</f>
        <v>16500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4" ref="C82:H82">+C6</f>
        <v>(FORP)</v>
      </c>
      <c r="D82" s="15" t="str">
        <f t="shared" si="34"/>
        <v>(ENV)</v>
      </c>
      <c r="E82" s="15" t="str">
        <f t="shared" si="34"/>
        <v>(PADE, ZEC, REFA, AUTF)</v>
      </c>
      <c r="F82" s="15" t="str">
        <f t="shared" si="34"/>
        <v>(ORPH, FRES,ENCL, IM25)</v>
      </c>
      <c r="G82" s="15" t="str">
        <f t="shared" si="34"/>
        <v>(PEEC)</v>
      </c>
      <c r="H82" s="15" t="str">
        <f t="shared" si="34"/>
        <v>(SFIA, AUT, IP25, VREC)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5" ref="A83:B95">+A7</f>
        <v>A1 Pessières</v>
      </c>
      <c r="B83" s="13" t="str">
        <f t="shared" si="35"/>
        <v>EPX</v>
      </c>
      <c r="C83" s="23">
        <v>20900</v>
      </c>
      <c r="D83" s="24">
        <v>3000</v>
      </c>
      <c r="E83" s="24">
        <v>6700</v>
      </c>
      <c r="F83" s="25">
        <v>0</v>
      </c>
      <c r="G83" s="26">
        <v>100</v>
      </c>
      <c r="H83" s="26">
        <v>0</v>
      </c>
      <c r="I83" s="27"/>
      <c r="J83" s="60">
        <f aca="true" t="shared" si="36" ref="J83:J97">SUM(C83:I83)</f>
        <v>30700</v>
      </c>
      <c r="K83" s="29">
        <f>SUM(J83:J96)</f>
        <v>249300</v>
      </c>
      <c r="M83" s="23">
        <f>+C83</f>
        <v>20900</v>
      </c>
      <c r="N83" s="24">
        <f>+D83+E83</f>
        <v>9700</v>
      </c>
      <c r="O83" s="25">
        <f aca="true" t="shared" si="37" ref="O83:O88">+F83</f>
        <v>0</v>
      </c>
      <c r="P83" s="26">
        <f aca="true" t="shared" si="38" ref="P83:P89">+G83+H83</f>
        <v>100</v>
      </c>
      <c r="Q83" s="30">
        <f aca="true" t="shared" si="39" ref="Q83:Q95">SUM(M83:P83)</f>
        <v>30700</v>
      </c>
    </row>
    <row r="84" spans="1:17" ht="12.75">
      <c r="A84" s="13" t="str">
        <f t="shared" si="35"/>
        <v>A2 Pinèdes grises</v>
      </c>
      <c r="B84" s="13" t="str">
        <f t="shared" si="35"/>
        <v>PIG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60">
        <f t="shared" si="36"/>
        <v>0</v>
      </c>
      <c r="K84" s="36"/>
      <c r="M84" s="23">
        <f>+C84</f>
        <v>0</v>
      </c>
      <c r="N84" s="24">
        <f>+D84+E84</f>
        <v>0</v>
      </c>
      <c r="O84" s="25">
        <f t="shared" si="37"/>
        <v>0</v>
      </c>
      <c r="P84" s="26">
        <f t="shared" si="38"/>
        <v>0</v>
      </c>
      <c r="Q84" s="30">
        <f t="shared" si="39"/>
        <v>0</v>
      </c>
    </row>
    <row r="85" spans="1:17" ht="12.75">
      <c r="A85" s="13" t="str">
        <f t="shared" si="35"/>
        <v>A3 Sapinières</v>
      </c>
      <c r="B85" s="13" t="str">
        <f t="shared" si="35"/>
        <v>SAB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0">
        <f t="shared" si="36"/>
        <v>0</v>
      </c>
      <c r="K85" s="36"/>
      <c r="M85" s="23">
        <f>+C85</f>
        <v>0</v>
      </c>
      <c r="N85" s="24">
        <f>+D85+E85</f>
        <v>0</v>
      </c>
      <c r="O85" s="25">
        <f t="shared" si="37"/>
        <v>0</v>
      </c>
      <c r="P85" s="26">
        <f t="shared" si="38"/>
        <v>0</v>
      </c>
      <c r="Q85" s="30">
        <f t="shared" si="39"/>
        <v>0</v>
      </c>
    </row>
    <row r="86" spans="1:17" ht="12.75">
      <c r="A86" s="13" t="str">
        <f t="shared" si="35"/>
        <v>B1 Résineux à Feuillus</v>
      </c>
      <c r="B86" s="13" t="str">
        <f t="shared" si="35"/>
        <v>R_F</v>
      </c>
      <c r="C86" s="43">
        <v>51500</v>
      </c>
      <c r="D86" s="24">
        <v>10100</v>
      </c>
      <c r="E86" s="24">
        <v>5300</v>
      </c>
      <c r="F86" s="25">
        <v>0</v>
      </c>
      <c r="G86" s="26">
        <v>500</v>
      </c>
      <c r="H86" s="26">
        <v>0</v>
      </c>
      <c r="I86" s="27"/>
      <c r="J86" s="60">
        <f t="shared" si="36"/>
        <v>67400</v>
      </c>
      <c r="K86" s="36"/>
      <c r="M86" s="23"/>
      <c r="N86" s="24">
        <f>+D86+E86+C86</f>
        <v>66900</v>
      </c>
      <c r="O86" s="25">
        <f t="shared" si="37"/>
        <v>0</v>
      </c>
      <c r="P86" s="26">
        <f t="shared" si="38"/>
        <v>500</v>
      </c>
      <c r="Q86" s="30">
        <f t="shared" si="39"/>
        <v>67400</v>
      </c>
    </row>
    <row r="87" spans="1:17" ht="12.75">
      <c r="A87" s="13" t="str">
        <f t="shared" si="35"/>
        <v>B2 Peupleraies à résineux</v>
      </c>
      <c r="B87" s="13" t="str">
        <f t="shared" si="35"/>
        <v>PEU_R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60">
        <f t="shared" si="36"/>
        <v>0</v>
      </c>
      <c r="K87" s="36"/>
      <c r="M87" s="23"/>
      <c r="N87" s="24">
        <f>+D87+E87+C87</f>
        <v>0</v>
      </c>
      <c r="O87" s="25">
        <f t="shared" si="37"/>
        <v>0</v>
      </c>
      <c r="P87" s="26">
        <f t="shared" si="38"/>
        <v>0</v>
      </c>
      <c r="Q87" s="30">
        <f t="shared" si="39"/>
        <v>0</v>
      </c>
    </row>
    <row r="88" spans="1:17" ht="12.75">
      <c r="A88" s="13" t="str">
        <f t="shared" si="35"/>
        <v>B3 Bétulaies blanches à résineux</v>
      </c>
      <c r="B88" s="13" t="str">
        <f t="shared" si="35"/>
        <v>BOP_R</v>
      </c>
      <c r="C88" s="43">
        <v>0</v>
      </c>
      <c r="D88" s="24">
        <v>0</v>
      </c>
      <c r="E88" s="24">
        <v>0</v>
      </c>
      <c r="F88" s="25">
        <v>0</v>
      </c>
      <c r="G88" s="26">
        <v>0</v>
      </c>
      <c r="H88" s="26">
        <v>0</v>
      </c>
      <c r="I88" s="27"/>
      <c r="J88" s="60">
        <f t="shared" si="36"/>
        <v>0</v>
      </c>
      <c r="K88" s="36"/>
      <c r="M88" s="34"/>
      <c r="N88" s="24">
        <f>+D88+E88+C88</f>
        <v>0</v>
      </c>
      <c r="O88" s="25">
        <f t="shared" si="37"/>
        <v>0</v>
      </c>
      <c r="P88" s="26">
        <f t="shared" si="38"/>
        <v>0</v>
      </c>
      <c r="Q88" s="30">
        <f t="shared" si="39"/>
        <v>0</v>
      </c>
    </row>
    <row r="89" spans="1:17" ht="12.75">
      <c r="A89" s="13" t="str">
        <f t="shared" si="35"/>
        <v>C1 Peupleraies</v>
      </c>
      <c r="B89" s="13" t="str">
        <f t="shared" si="35"/>
        <v>PEU</v>
      </c>
      <c r="C89" s="51">
        <v>48600</v>
      </c>
      <c r="D89" s="25">
        <v>31900</v>
      </c>
      <c r="E89" s="25">
        <v>17700</v>
      </c>
      <c r="F89" s="25">
        <v>11900</v>
      </c>
      <c r="G89" s="26">
        <v>2000</v>
      </c>
      <c r="H89" s="26">
        <v>0</v>
      </c>
      <c r="I89" s="27"/>
      <c r="J89" s="60">
        <f t="shared" si="36"/>
        <v>112100</v>
      </c>
      <c r="K89" s="36"/>
      <c r="M89" s="34"/>
      <c r="N89" s="24"/>
      <c r="O89" s="25">
        <f>+F89+E89+D89+C89</f>
        <v>110100</v>
      </c>
      <c r="P89" s="26">
        <f t="shared" si="38"/>
        <v>2000</v>
      </c>
      <c r="Q89" s="30">
        <f t="shared" si="39"/>
        <v>112100</v>
      </c>
    </row>
    <row r="90" spans="1:17" ht="12.75">
      <c r="A90" s="13" t="str">
        <f t="shared" si="35"/>
        <v>D1 Bétulaies blanches</v>
      </c>
      <c r="B90" s="13" t="str">
        <f t="shared" si="35"/>
        <v>BOP</v>
      </c>
      <c r="C90" s="52">
        <v>33100</v>
      </c>
      <c r="D90" s="26">
        <v>1100</v>
      </c>
      <c r="E90" s="26">
        <v>3800</v>
      </c>
      <c r="F90" s="26">
        <v>100</v>
      </c>
      <c r="G90" s="26">
        <v>1000</v>
      </c>
      <c r="H90" s="26">
        <v>0</v>
      </c>
      <c r="I90" s="27"/>
      <c r="J90" s="60">
        <f t="shared" si="36"/>
        <v>39100</v>
      </c>
      <c r="K90" s="36"/>
      <c r="M90" s="34"/>
      <c r="N90" s="24"/>
      <c r="O90" s="25"/>
      <c r="P90" s="26">
        <f aca="true" t="shared" si="40" ref="P90:P95">+C90+D90+E90+F90+G90+H90</f>
        <v>39100</v>
      </c>
      <c r="Q90" s="30">
        <f t="shared" si="39"/>
        <v>39100</v>
      </c>
    </row>
    <row r="91" spans="1:17" ht="12.75">
      <c r="A91" s="13" t="str">
        <f t="shared" si="35"/>
        <v>D2 Feuillus tolérants à résineux</v>
      </c>
      <c r="B91" s="13" t="str">
        <f t="shared" si="35"/>
        <v>FT_R</v>
      </c>
      <c r="C91" s="52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7"/>
      <c r="J91" s="60">
        <f t="shared" si="36"/>
        <v>0</v>
      </c>
      <c r="K91" s="36"/>
      <c r="M91" s="34"/>
      <c r="N91" s="24"/>
      <c r="O91" s="25"/>
      <c r="P91" s="26">
        <f t="shared" si="40"/>
        <v>0</v>
      </c>
      <c r="Q91" s="30">
        <f t="shared" si="39"/>
        <v>0</v>
      </c>
    </row>
    <row r="92" spans="1:17" ht="12.75">
      <c r="A92" s="13" t="str">
        <f t="shared" si="35"/>
        <v>D3 Érablières rouges</v>
      </c>
      <c r="B92" s="13" t="str">
        <f t="shared" si="35"/>
        <v>ERO</v>
      </c>
      <c r="C92" s="52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7"/>
      <c r="J92" s="60">
        <f t="shared" si="36"/>
        <v>0</v>
      </c>
      <c r="K92" s="36"/>
      <c r="M92" s="34"/>
      <c r="N92" s="24"/>
      <c r="O92" s="25"/>
      <c r="P92" s="26">
        <f t="shared" si="40"/>
        <v>0</v>
      </c>
      <c r="Q92" s="30">
        <f t="shared" si="39"/>
        <v>0</v>
      </c>
    </row>
    <row r="93" spans="1:17" ht="12.75">
      <c r="A93" s="13" t="str">
        <f t="shared" si="35"/>
        <v>D4 Feuillus tolérants</v>
      </c>
      <c r="B93" s="13" t="str">
        <f t="shared" si="35"/>
        <v>FT_R</v>
      </c>
      <c r="C93" s="52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/>
      <c r="J93" s="60">
        <f t="shared" si="36"/>
        <v>0</v>
      </c>
      <c r="K93" s="36"/>
      <c r="M93" s="34"/>
      <c r="N93" s="38"/>
      <c r="O93" s="25"/>
      <c r="P93" s="26">
        <f t="shared" si="40"/>
        <v>0</v>
      </c>
      <c r="Q93" s="30">
        <f t="shared" si="39"/>
        <v>0</v>
      </c>
    </row>
    <row r="94" spans="1:17" ht="12.75">
      <c r="A94" s="13" t="str">
        <f t="shared" si="35"/>
        <v>D5 Cédrières</v>
      </c>
      <c r="B94" s="13" t="str">
        <f t="shared" si="35"/>
        <v>THO</v>
      </c>
      <c r="C94" s="52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7"/>
      <c r="J94" s="60">
        <f t="shared" si="36"/>
        <v>0</v>
      </c>
      <c r="K94" s="36"/>
      <c r="M94" s="34"/>
      <c r="N94" s="38"/>
      <c r="O94" s="25"/>
      <c r="P94" s="26">
        <f t="shared" si="40"/>
        <v>0</v>
      </c>
      <c r="Q94" s="30">
        <f t="shared" si="39"/>
        <v>0</v>
      </c>
    </row>
    <row r="95" spans="1:17" ht="12.75">
      <c r="A95" s="13" t="str">
        <f t="shared" si="35"/>
        <v>D6 Pinèdes blanches</v>
      </c>
      <c r="B95" s="13" t="str">
        <f t="shared" si="35"/>
        <v>PINS</v>
      </c>
      <c r="C95" s="52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7"/>
      <c r="J95" s="60">
        <f t="shared" si="36"/>
        <v>0</v>
      </c>
      <c r="K95" s="36"/>
      <c r="M95" s="34"/>
      <c r="N95" s="38"/>
      <c r="O95" s="41"/>
      <c r="P95" s="26">
        <f t="shared" si="40"/>
        <v>0</v>
      </c>
      <c r="Q95" s="30">
        <f t="shared" si="39"/>
        <v>0</v>
      </c>
    </row>
    <row r="96" spans="1:17" ht="12.75">
      <c r="A96" s="13"/>
      <c r="B96" s="13"/>
      <c r="C96" s="53"/>
      <c r="D96" s="27"/>
      <c r="E96" s="27"/>
      <c r="F96" s="27"/>
      <c r="G96" s="27"/>
      <c r="H96" s="27"/>
      <c r="I96" s="27"/>
      <c r="J96" s="60">
        <f t="shared" si="36"/>
        <v>0</v>
      </c>
      <c r="K96" s="36"/>
      <c r="M96" s="34"/>
      <c r="N96" s="38"/>
      <c r="O96" s="41"/>
      <c r="P96" s="45"/>
      <c r="Q96" s="54"/>
    </row>
    <row r="97" spans="1:17" ht="13.5" thickBot="1">
      <c r="A97" s="55"/>
      <c r="B97" s="56"/>
      <c r="C97" s="57">
        <f aca="true" t="shared" si="41" ref="C97:I97">SUM(C83:C96)</f>
        <v>154100</v>
      </c>
      <c r="D97" s="57">
        <f t="shared" si="41"/>
        <v>46100</v>
      </c>
      <c r="E97" s="57">
        <f t="shared" si="41"/>
        <v>33500</v>
      </c>
      <c r="F97" s="57">
        <f t="shared" si="41"/>
        <v>12000</v>
      </c>
      <c r="G97" s="57">
        <f t="shared" si="41"/>
        <v>3600</v>
      </c>
      <c r="H97" s="57">
        <f t="shared" si="41"/>
        <v>0</v>
      </c>
      <c r="I97" s="57">
        <f t="shared" si="41"/>
        <v>0</v>
      </c>
      <c r="J97" s="49">
        <f t="shared" si="36"/>
        <v>249300</v>
      </c>
      <c r="K97" s="58"/>
      <c r="M97" s="34">
        <f>SUM(M83:M96)</f>
        <v>20900</v>
      </c>
      <c r="N97" s="38">
        <f>SUM(N83:N96)</f>
        <v>76600</v>
      </c>
      <c r="O97" s="41">
        <f>SUM(O83:O96)</f>
        <v>110100</v>
      </c>
      <c r="P97" s="45">
        <f>SUM(P83:P96)</f>
        <v>41700</v>
      </c>
      <c r="Q97" s="30">
        <f>SUM(Q83:Q96)</f>
        <v>249300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9" t="str">
        <f aca="true" t="shared" si="42" ref="C99:H99">+C4</f>
        <v>Sans contrainte</v>
      </c>
      <c r="D99" s="59" t="str">
        <f t="shared" si="42"/>
        <v>Paysage</v>
      </c>
      <c r="E99" s="59" t="str">
        <f t="shared" si="42"/>
        <v>Territoires fauniques structurés</v>
      </c>
      <c r="F99" s="59" t="str">
        <f t="shared" si="42"/>
        <v>Peuplements orphelins</v>
      </c>
      <c r="G99" s="59" t="str">
        <f t="shared" si="42"/>
        <v>Pentes fortes</v>
      </c>
      <c r="H99" s="59" t="str">
        <f t="shared" si="42"/>
        <v>Autres</v>
      </c>
      <c r="I99" s="59"/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3" ref="C101:H101">+C6</f>
        <v>(FORP)</v>
      </c>
      <c r="D101" s="15" t="str">
        <f t="shared" si="43"/>
        <v>(ENV)</v>
      </c>
      <c r="E101" s="15" t="str">
        <f t="shared" si="43"/>
        <v>(PADE, ZEC, REFA, AUTF)</v>
      </c>
      <c r="F101" s="15" t="str">
        <f t="shared" si="43"/>
        <v>(ORPH, FRES,ENCL, IM25)</v>
      </c>
      <c r="G101" s="15" t="str">
        <f t="shared" si="43"/>
        <v>(PEEC)</v>
      </c>
      <c r="H101" s="15" t="str">
        <f t="shared" si="43"/>
        <v>(SFIA, AUT, IP25, VREC)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4" ref="A102:B114">+A7</f>
        <v>A1 Pessières</v>
      </c>
      <c r="B102" s="13" t="str">
        <f t="shared" si="44"/>
        <v>EPX</v>
      </c>
      <c r="C102" s="23">
        <v>84000</v>
      </c>
      <c r="D102" s="24">
        <v>6200</v>
      </c>
      <c r="E102" s="24">
        <v>21400</v>
      </c>
      <c r="F102" s="25">
        <v>0</v>
      </c>
      <c r="G102" s="26">
        <v>400</v>
      </c>
      <c r="H102" s="26">
        <v>0</v>
      </c>
      <c r="I102" s="27"/>
      <c r="J102" s="60">
        <f aca="true" t="shared" si="45" ref="J102:J116">SUM(C102:I102)</f>
        <v>112000</v>
      </c>
      <c r="K102" s="29">
        <f>SUM(J102:J115)</f>
        <v>497400</v>
      </c>
      <c r="M102" s="23">
        <f>+C102</f>
        <v>84000</v>
      </c>
      <c r="N102" s="24">
        <f>+D102+E102</f>
        <v>27600</v>
      </c>
      <c r="O102" s="25">
        <f aca="true" t="shared" si="46" ref="O102:O107">+F102</f>
        <v>0</v>
      </c>
      <c r="P102" s="26">
        <f aca="true" t="shared" si="47" ref="P102:P108">+G102+H102</f>
        <v>400</v>
      </c>
      <c r="Q102" s="30">
        <f aca="true" t="shared" si="48" ref="Q102:Q114">SUM(M102:P102)</f>
        <v>112000</v>
      </c>
    </row>
    <row r="103" spans="1:17" ht="12.75">
      <c r="A103" s="13" t="str">
        <f t="shared" si="44"/>
        <v>A2 Pinèdes grises</v>
      </c>
      <c r="B103" s="13" t="str">
        <f t="shared" si="44"/>
        <v>PIG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60">
        <f t="shared" si="45"/>
        <v>0</v>
      </c>
      <c r="K103" s="36"/>
      <c r="M103" s="23">
        <f>+C103</f>
        <v>0</v>
      </c>
      <c r="N103" s="24">
        <f>+D103+E103</f>
        <v>0</v>
      </c>
      <c r="O103" s="25">
        <f t="shared" si="46"/>
        <v>0</v>
      </c>
      <c r="P103" s="26">
        <f t="shared" si="47"/>
        <v>0</v>
      </c>
      <c r="Q103" s="30">
        <f t="shared" si="48"/>
        <v>0</v>
      </c>
    </row>
    <row r="104" spans="1:17" ht="12.75">
      <c r="A104" s="13" t="str">
        <f t="shared" si="44"/>
        <v>A3 Sapinières</v>
      </c>
      <c r="B104" s="13" t="str">
        <f t="shared" si="44"/>
        <v>SAB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0">
        <f t="shared" si="45"/>
        <v>0</v>
      </c>
      <c r="K104" s="36"/>
      <c r="M104" s="23">
        <f>+C104</f>
        <v>0</v>
      </c>
      <c r="N104" s="24">
        <f>+D104+E104</f>
        <v>0</v>
      </c>
      <c r="O104" s="25">
        <f t="shared" si="46"/>
        <v>0</v>
      </c>
      <c r="P104" s="26">
        <f t="shared" si="47"/>
        <v>0</v>
      </c>
      <c r="Q104" s="30">
        <f t="shared" si="48"/>
        <v>0</v>
      </c>
    </row>
    <row r="105" spans="1:17" ht="12.75">
      <c r="A105" s="13" t="str">
        <f t="shared" si="44"/>
        <v>B1 Résineux à Feuillus</v>
      </c>
      <c r="B105" s="13" t="str">
        <f t="shared" si="44"/>
        <v>R_F</v>
      </c>
      <c r="C105" s="43">
        <v>117500</v>
      </c>
      <c r="D105" s="24">
        <v>19800</v>
      </c>
      <c r="E105" s="24">
        <v>13300</v>
      </c>
      <c r="F105" s="25">
        <v>0</v>
      </c>
      <c r="G105" s="26">
        <v>1600</v>
      </c>
      <c r="H105" s="26">
        <v>0</v>
      </c>
      <c r="I105" s="27"/>
      <c r="J105" s="60">
        <f t="shared" si="45"/>
        <v>152200</v>
      </c>
      <c r="K105" s="36"/>
      <c r="M105" s="23"/>
      <c r="N105" s="24">
        <f>+D105+E105+C105</f>
        <v>150600</v>
      </c>
      <c r="O105" s="25">
        <f t="shared" si="46"/>
        <v>0</v>
      </c>
      <c r="P105" s="26">
        <f t="shared" si="47"/>
        <v>1600</v>
      </c>
      <c r="Q105" s="30">
        <f t="shared" si="48"/>
        <v>152200</v>
      </c>
    </row>
    <row r="106" spans="1:17" ht="12.75">
      <c r="A106" s="13" t="str">
        <f t="shared" si="44"/>
        <v>B2 Peupleraies à résineux</v>
      </c>
      <c r="B106" s="13" t="str">
        <f t="shared" si="44"/>
        <v>PEU_R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60">
        <f t="shared" si="45"/>
        <v>0</v>
      </c>
      <c r="K106" s="36"/>
      <c r="M106" s="23"/>
      <c r="N106" s="24">
        <f>+D106+E106+C106</f>
        <v>0</v>
      </c>
      <c r="O106" s="25">
        <f t="shared" si="46"/>
        <v>0</v>
      </c>
      <c r="P106" s="26">
        <f t="shared" si="47"/>
        <v>0</v>
      </c>
      <c r="Q106" s="30">
        <f t="shared" si="48"/>
        <v>0</v>
      </c>
    </row>
    <row r="107" spans="1:17" ht="12.75">
      <c r="A107" s="13" t="str">
        <f t="shared" si="44"/>
        <v>B3 Bétulaies blanches à résineux</v>
      </c>
      <c r="B107" s="13" t="str">
        <f t="shared" si="44"/>
        <v>BOP_R</v>
      </c>
      <c r="C107" s="43">
        <v>0</v>
      </c>
      <c r="D107" s="24">
        <v>0</v>
      </c>
      <c r="E107" s="24">
        <v>0</v>
      </c>
      <c r="F107" s="25">
        <v>0</v>
      </c>
      <c r="G107" s="26">
        <v>0</v>
      </c>
      <c r="H107" s="26">
        <v>0</v>
      </c>
      <c r="I107" s="27"/>
      <c r="J107" s="60">
        <f t="shared" si="45"/>
        <v>0</v>
      </c>
      <c r="K107" s="36"/>
      <c r="M107" s="34"/>
      <c r="N107" s="24">
        <f>+D107+E107+C107</f>
        <v>0</v>
      </c>
      <c r="O107" s="25">
        <f t="shared" si="46"/>
        <v>0</v>
      </c>
      <c r="P107" s="26">
        <f t="shared" si="47"/>
        <v>0</v>
      </c>
      <c r="Q107" s="30">
        <f t="shared" si="48"/>
        <v>0</v>
      </c>
    </row>
    <row r="108" spans="1:17" ht="12.75">
      <c r="A108" s="13" t="str">
        <f t="shared" si="44"/>
        <v>C1 Peupleraies</v>
      </c>
      <c r="B108" s="13" t="str">
        <f t="shared" si="44"/>
        <v>PEU</v>
      </c>
      <c r="C108" s="51">
        <v>27300</v>
      </c>
      <c r="D108" s="25">
        <v>17600</v>
      </c>
      <c r="E108" s="25">
        <v>9500</v>
      </c>
      <c r="F108" s="25">
        <v>6400</v>
      </c>
      <c r="G108" s="26">
        <v>1100</v>
      </c>
      <c r="H108" s="26">
        <v>0</v>
      </c>
      <c r="I108" s="27"/>
      <c r="J108" s="60">
        <f t="shared" si="45"/>
        <v>61900</v>
      </c>
      <c r="K108" s="36"/>
      <c r="M108" s="34"/>
      <c r="N108" s="24"/>
      <c r="O108" s="25">
        <f>+F108+E108+D108+C108</f>
        <v>60800</v>
      </c>
      <c r="P108" s="26">
        <f t="shared" si="47"/>
        <v>1100</v>
      </c>
      <c r="Q108" s="30">
        <f t="shared" si="48"/>
        <v>61900</v>
      </c>
    </row>
    <row r="109" spans="1:17" ht="12.75">
      <c r="A109" s="13" t="str">
        <f t="shared" si="44"/>
        <v>D1 Bétulaies blanches</v>
      </c>
      <c r="B109" s="13" t="str">
        <f t="shared" si="44"/>
        <v>BOP</v>
      </c>
      <c r="C109" s="52">
        <v>138800</v>
      </c>
      <c r="D109" s="26">
        <v>11200</v>
      </c>
      <c r="E109" s="26">
        <v>13700</v>
      </c>
      <c r="F109" s="26">
        <v>2000</v>
      </c>
      <c r="G109" s="26">
        <v>5600</v>
      </c>
      <c r="H109" s="26">
        <v>0</v>
      </c>
      <c r="I109" s="27"/>
      <c r="J109" s="60">
        <f t="shared" si="45"/>
        <v>171300</v>
      </c>
      <c r="K109" s="36"/>
      <c r="M109" s="34"/>
      <c r="N109" s="24"/>
      <c r="O109" s="25"/>
      <c r="P109" s="26">
        <f aca="true" t="shared" si="49" ref="P109:P114">+C109+D109+E109+F109+G109+H109</f>
        <v>171300</v>
      </c>
      <c r="Q109" s="30">
        <f t="shared" si="48"/>
        <v>171300</v>
      </c>
    </row>
    <row r="110" spans="1:17" ht="12.75">
      <c r="A110" s="13" t="str">
        <f t="shared" si="44"/>
        <v>D2 Feuillus tolérants à résineux</v>
      </c>
      <c r="B110" s="13" t="str">
        <f t="shared" si="44"/>
        <v>FT_R</v>
      </c>
      <c r="C110" s="52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/>
      <c r="J110" s="60">
        <f t="shared" si="45"/>
        <v>0</v>
      </c>
      <c r="K110" s="36"/>
      <c r="M110" s="34"/>
      <c r="N110" s="24"/>
      <c r="O110" s="25"/>
      <c r="P110" s="26">
        <f t="shared" si="49"/>
        <v>0</v>
      </c>
      <c r="Q110" s="30">
        <f t="shared" si="48"/>
        <v>0</v>
      </c>
    </row>
    <row r="111" spans="1:17" ht="12.75">
      <c r="A111" s="13" t="str">
        <f t="shared" si="44"/>
        <v>D3 Érablières rouges</v>
      </c>
      <c r="B111" s="13" t="str">
        <f t="shared" si="44"/>
        <v>ERO</v>
      </c>
      <c r="C111" s="52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7"/>
      <c r="J111" s="60">
        <f t="shared" si="45"/>
        <v>0</v>
      </c>
      <c r="K111" s="36"/>
      <c r="M111" s="34"/>
      <c r="N111" s="24"/>
      <c r="O111" s="25"/>
      <c r="P111" s="26">
        <f t="shared" si="49"/>
        <v>0</v>
      </c>
      <c r="Q111" s="30">
        <f t="shared" si="48"/>
        <v>0</v>
      </c>
    </row>
    <row r="112" spans="1:17" ht="12.75">
      <c r="A112" s="13" t="str">
        <f t="shared" si="44"/>
        <v>D4 Feuillus tolérants</v>
      </c>
      <c r="B112" s="13" t="str">
        <f t="shared" si="44"/>
        <v>FT_R</v>
      </c>
      <c r="C112" s="52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/>
      <c r="J112" s="60">
        <f t="shared" si="45"/>
        <v>0</v>
      </c>
      <c r="K112" s="36"/>
      <c r="M112" s="34"/>
      <c r="N112" s="38"/>
      <c r="O112" s="25"/>
      <c r="P112" s="26">
        <f t="shared" si="49"/>
        <v>0</v>
      </c>
      <c r="Q112" s="30">
        <f t="shared" si="48"/>
        <v>0</v>
      </c>
    </row>
    <row r="113" spans="1:17" ht="12.75">
      <c r="A113" s="13" t="str">
        <f t="shared" si="44"/>
        <v>D5 Cédrières</v>
      </c>
      <c r="B113" s="13" t="str">
        <f t="shared" si="44"/>
        <v>THO</v>
      </c>
      <c r="C113" s="52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7"/>
      <c r="J113" s="60">
        <f t="shared" si="45"/>
        <v>0</v>
      </c>
      <c r="K113" s="36"/>
      <c r="M113" s="34"/>
      <c r="N113" s="38"/>
      <c r="O113" s="25"/>
      <c r="P113" s="26">
        <f t="shared" si="49"/>
        <v>0</v>
      </c>
      <c r="Q113" s="30">
        <f t="shared" si="48"/>
        <v>0</v>
      </c>
    </row>
    <row r="114" spans="1:17" ht="12.75">
      <c r="A114" s="13" t="str">
        <f t="shared" si="44"/>
        <v>D6 Pinèdes blanches</v>
      </c>
      <c r="B114" s="13" t="str">
        <f t="shared" si="44"/>
        <v>PINS</v>
      </c>
      <c r="C114" s="52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7"/>
      <c r="J114" s="60">
        <f t="shared" si="45"/>
        <v>0</v>
      </c>
      <c r="K114" s="36"/>
      <c r="M114" s="34"/>
      <c r="N114" s="38"/>
      <c r="O114" s="41"/>
      <c r="P114" s="26">
        <f t="shared" si="49"/>
        <v>0</v>
      </c>
      <c r="Q114" s="30">
        <f t="shared" si="48"/>
        <v>0</v>
      </c>
    </row>
    <row r="115" spans="1:17" ht="12.75">
      <c r="A115" s="13"/>
      <c r="B115" s="13"/>
      <c r="C115" s="53"/>
      <c r="D115" s="27"/>
      <c r="E115" s="27"/>
      <c r="F115" s="27"/>
      <c r="G115" s="27"/>
      <c r="H115" s="27"/>
      <c r="I115" s="27"/>
      <c r="J115" s="60">
        <f t="shared" si="45"/>
        <v>0</v>
      </c>
      <c r="K115" s="36"/>
      <c r="M115" s="34"/>
      <c r="N115" s="38"/>
      <c r="O115" s="41"/>
      <c r="P115" s="45"/>
      <c r="Q115" s="54"/>
    </row>
    <row r="116" spans="1:17" ht="13.5" thickBot="1">
      <c r="A116" s="55"/>
      <c r="B116" s="56"/>
      <c r="C116" s="57">
        <f aca="true" t="shared" si="50" ref="C116:I116">SUM(C102:C115)</f>
        <v>367600</v>
      </c>
      <c r="D116" s="57">
        <f t="shared" si="50"/>
        <v>54800</v>
      </c>
      <c r="E116" s="57">
        <f t="shared" si="50"/>
        <v>57900</v>
      </c>
      <c r="F116" s="57">
        <f t="shared" si="50"/>
        <v>8400</v>
      </c>
      <c r="G116" s="57">
        <f t="shared" si="50"/>
        <v>8700</v>
      </c>
      <c r="H116" s="57">
        <f t="shared" si="50"/>
        <v>0</v>
      </c>
      <c r="I116" s="57">
        <f t="shared" si="50"/>
        <v>0</v>
      </c>
      <c r="J116" s="49">
        <f t="shared" si="45"/>
        <v>497400</v>
      </c>
      <c r="K116" s="58"/>
      <c r="M116" s="34">
        <f>SUM(M102:M115)</f>
        <v>84000</v>
      </c>
      <c r="N116" s="38">
        <f>SUM(N102:N115)</f>
        <v>178200</v>
      </c>
      <c r="O116" s="41">
        <f>SUM(O102:O115)</f>
        <v>60800</v>
      </c>
      <c r="P116" s="45">
        <f>SUM(P102:P115)</f>
        <v>174400</v>
      </c>
      <c r="Q116" s="30">
        <f>SUM(Q102:Q115)</f>
        <v>497400</v>
      </c>
    </row>
    <row r="117" spans="1:11" ht="12.75">
      <c r="A117" s="2"/>
      <c r="B117" s="3"/>
      <c r="C117" s="61" t="s">
        <v>47</v>
      </c>
      <c r="D117" s="62"/>
      <c r="E117" s="62"/>
      <c r="F117" s="62"/>
      <c r="G117" s="62"/>
      <c r="H117" s="62"/>
      <c r="I117" s="63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9" t="str">
        <f aca="true" t="shared" si="51" ref="C118:H118">+C4</f>
        <v>Sans contrainte</v>
      </c>
      <c r="D118" s="59" t="str">
        <f t="shared" si="51"/>
        <v>Paysage</v>
      </c>
      <c r="E118" s="59" t="str">
        <f t="shared" si="51"/>
        <v>Territoires fauniques structurés</v>
      </c>
      <c r="F118" s="59" t="str">
        <f t="shared" si="51"/>
        <v>Peuplements orphelins</v>
      </c>
      <c r="G118" s="59" t="str">
        <f t="shared" si="51"/>
        <v>Pentes fortes</v>
      </c>
      <c r="H118" s="59" t="str">
        <f t="shared" si="51"/>
        <v>Autres</v>
      </c>
      <c r="I118" s="59"/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2" ref="C120:H120">+C6</f>
        <v>(FORP)</v>
      </c>
      <c r="D120" s="15" t="str">
        <f t="shared" si="52"/>
        <v>(ENV)</v>
      </c>
      <c r="E120" s="15" t="str">
        <f t="shared" si="52"/>
        <v>(PADE, ZEC, REFA, AUTF)</v>
      </c>
      <c r="F120" s="15" t="str">
        <f t="shared" si="52"/>
        <v>(ORPH, FRES,ENCL, IM25)</v>
      </c>
      <c r="G120" s="15" t="str">
        <f t="shared" si="52"/>
        <v>(PEEC)</v>
      </c>
      <c r="H120" s="15" t="str">
        <f t="shared" si="52"/>
        <v>(SFIA, AUT, IP25, VREC)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3" ref="A121:B133">+A7</f>
        <v>A1 Pessières</v>
      </c>
      <c r="B121" s="13" t="str">
        <f t="shared" si="53"/>
        <v>EPX</v>
      </c>
      <c r="C121" s="23">
        <v>2000</v>
      </c>
      <c r="D121" s="24">
        <v>200</v>
      </c>
      <c r="E121" s="24">
        <v>500</v>
      </c>
      <c r="F121" s="25">
        <v>100</v>
      </c>
      <c r="G121" s="26">
        <v>0</v>
      </c>
      <c r="H121" s="26">
        <v>0</v>
      </c>
      <c r="I121" s="27"/>
      <c r="J121" s="60">
        <f aca="true" t="shared" si="54" ref="J121:J135">SUM(C121:I121)</f>
        <v>2800</v>
      </c>
      <c r="K121" s="29">
        <f>SUM(J121:J134)</f>
        <v>26200</v>
      </c>
      <c r="M121" s="23">
        <f>+C121</f>
        <v>2000</v>
      </c>
      <c r="N121" s="24">
        <f>+D121+E121</f>
        <v>700</v>
      </c>
      <c r="O121" s="25">
        <f aca="true" t="shared" si="55" ref="O121:O126">+F121</f>
        <v>100</v>
      </c>
      <c r="P121" s="26">
        <f aca="true" t="shared" si="56" ref="P121:P127">+G121+H121</f>
        <v>0</v>
      </c>
      <c r="Q121" s="30">
        <f aca="true" t="shared" si="57" ref="Q121:Q133">SUM(M121:P121)</f>
        <v>2800</v>
      </c>
    </row>
    <row r="122" spans="1:17" ht="12.75">
      <c r="A122" s="13" t="str">
        <f t="shared" si="53"/>
        <v>A2 Pinèdes grises</v>
      </c>
      <c r="B122" s="13" t="str">
        <f t="shared" si="53"/>
        <v>PIG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0">
        <f t="shared" si="54"/>
        <v>0</v>
      </c>
      <c r="K122" s="36"/>
      <c r="M122" s="23">
        <f>+C122</f>
        <v>0</v>
      </c>
      <c r="N122" s="24">
        <f>+D122+E122</f>
        <v>0</v>
      </c>
      <c r="O122" s="25">
        <f t="shared" si="55"/>
        <v>0</v>
      </c>
      <c r="P122" s="26">
        <f t="shared" si="56"/>
        <v>0</v>
      </c>
      <c r="Q122" s="30">
        <f t="shared" si="57"/>
        <v>0</v>
      </c>
    </row>
    <row r="123" spans="1:17" ht="12.75">
      <c r="A123" s="13" t="str">
        <f t="shared" si="53"/>
        <v>A3 Sapinières</v>
      </c>
      <c r="B123" s="13" t="str">
        <f t="shared" si="53"/>
        <v>SAB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0">
        <f t="shared" si="54"/>
        <v>0</v>
      </c>
      <c r="K123" s="36"/>
      <c r="M123" s="23">
        <f>+C123</f>
        <v>0</v>
      </c>
      <c r="N123" s="24">
        <f>+D123+E123</f>
        <v>0</v>
      </c>
      <c r="O123" s="25">
        <f t="shared" si="55"/>
        <v>0</v>
      </c>
      <c r="P123" s="26">
        <f t="shared" si="56"/>
        <v>0</v>
      </c>
      <c r="Q123" s="30">
        <f t="shared" si="57"/>
        <v>0</v>
      </c>
    </row>
    <row r="124" spans="1:17" ht="12.75">
      <c r="A124" s="13" t="str">
        <f t="shared" si="53"/>
        <v>B1 Résineux à Feuillus</v>
      </c>
      <c r="B124" s="13" t="str">
        <f t="shared" si="53"/>
        <v>R_F</v>
      </c>
      <c r="C124" s="43">
        <v>1600</v>
      </c>
      <c r="D124" s="24">
        <v>300</v>
      </c>
      <c r="E124" s="24">
        <v>300</v>
      </c>
      <c r="F124" s="25">
        <v>0</v>
      </c>
      <c r="G124" s="26">
        <v>0</v>
      </c>
      <c r="H124" s="26">
        <v>0</v>
      </c>
      <c r="I124" s="27"/>
      <c r="J124" s="60">
        <f t="shared" si="54"/>
        <v>2200</v>
      </c>
      <c r="K124" s="36"/>
      <c r="M124" s="23"/>
      <c r="N124" s="24">
        <f>+D124+E124+C124</f>
        <v>2200</v>
      </c>
      <c r="O124" s="25">
        <f t="shared" si="55"/>
        <v>0</v>
      </c>
      <c r="P124" s="26">
        <f t="shared" si="56"/>
        <v>0</v>
      </c>
      <c r="Q124" s="30">
        <f t="shared" si="57"/>
        <v>2200</v>
      </c>
    </row>
    <row r="125" spans="1:17" ht="12.75">
      <c r="A125" s="13" t="str">
        <f t="shared" si="53"/>
        <v>B2 Peupleraies à résineux</v>
      </c>
      <c r="B125" s="13" t="str">
        <f t="shared" si="53"/>
        <v>PEU_R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0">
        <f t="shared" si="54"/>
        <v>0</v>
      </c>
      <c r="K125" s="36"/>
      <c r="M125" s="23"/>
      <c r="N125" s="24">
        <f>+D125+E125+C125</f>
        <v>0</v>
      </c>
      <c r="O125" s="25">
        <f t="shared" si="55"/>
        <v>0</v>
      </c>
      <c r="P125" s="26">
        <f t="shared" si="56"/>
        <v>0</v>
      </c>
      <c r="Q125" s="30">
        <f t="shared" si="57"/>
        <v>0</v>
      </c>
    </row>
    <row r="126" spans="1:17" ht="12.75">
      <c r="A126" s="13" t="str">
        <f t="shared" si="53"/>
        <v>B3 Bétulaies blanches à résineux</v>
      </c>
      <c r="B126" s="13" t="str">
        <f t="shared" si="53"/>
        <v>BOP_R</v>
      </c>
      <c r="C126" s="43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0">
        <f t="shared" si="54"/>
        <v>0</v>
      </c>
      <c r="K126" s="36"/>
      <c r="M126" s="34"/>
      <c r="N126" s="24">
        <f>+D126+E126+C126</f>
        <v>0</v>
      </c>
      <c r="O126" s="25">
        <f t="shared" si="55"/>
        <v>0</v>
      </c>
      <c r="P126" s="26">
        <f t="shared" si="56"/>
        <v>0</v>
      </c>
      <c r="Q126" s="30">
        <f t="shared" si="57"/>
        <v>0</v>
      </c>
    </row>
    <row r="127" spans="1:17" ht="12.75">
      <c r="A127" s="13" t="str">
        <f t="shared" si="53"/>
        <v>C1 Peupleraies</v>
      </c>
      <c r="B127" s="13" t="str">
        <f t="shared" si="53"/>
        <v>PEU</v>
      </c>
      <c r="C127" s="51">
        <v>1600</v>
      </c>
      <c r="D127" s="25">
        <v>1100</v>
      </c>
      <c r="E127" s="25">
        <v>600</v>
      </c>
      <c r="F127" s="25">
        <v>400</v>
      </c>
      <c r="G127" s="26">
        <v>100</v>
      </c>
      <c r="H127" s="26">
        <v>0</v>
      </c>
      <c r="I127" s="27"/>
      <c r="J127" s="60">
        <f t="shared" si="54"/>
        <v>3800</v>
      </c>
      <c r="K127" s="36"/>
      <c r="M127" s="34"/>
      <c r="N127" s="24"/>
      <c r="O127" s="25">
        <f>+F127+E127+D127+C127</f>
        <v>3700</v>
      </c>
      <c r="P127" s="26">
        <f t="shared" si="56"/>
        <v>100</v>
      </c>
      <c r="Q127" s="30">
        <f t="shared" si="57"/>
        <v>3800</v>
      </c>
    </row>
    <row r="128" spans="1:17" ht="12.75">
      <c r="A128" s="13" t="str">
        <f t="shared" si="53"/>
        <v>D1 Bétulaies blanches</v>
      </c>
      <c r="B128" s="13" t="str">
        <f t="shared" si="53"/>
        <v>BOP</v>
      </c>
      <c r="C128" s="52">
        <v>14700</v>
      </c>
      <c r="D128" s="26">
        <v>800</v>
      </c>
      <c r="E128" s="26">
        <v>1300</v>
      </c>
      <c r="F128" s="26">
        <v>100</v>
      </c>
      <c r="G128" s="26">
        <v>500</v>
      </c>
      <c r="H128" s="26">
        <v>0</v>
      </c>
      <c r="I128" s="27"/>
      <c r="J128" s="60">
        <f t="shared" si="54"/>
        <v>17400</v>
      </c>
      <c r="K128" s="36"/>
      <c r="M128" s="34"/>
      <c r="N128" s="24"/>
      <c r="O128" s="25"/>
      <c r="P128" s="26">
        <f aca="true" t="shared" si="58" ref="P128:P133">+C128+D128+E128+F128+G128+H128</f>
        <v>17400</v>
      </c>
      <c r="Q128" s="30">
        <f t="shared" si="57"/>
        <v>17400</v>
      </c>
    </row>
    <row r="129" spans="1:17" ht="12.75">
      <c r="A129" s="13" t="str">
        <f t="shared" si="53"/>
        <v>D2 Feuillus tolérants à résineux</v>
      </c>
      <c r="B129" s="13" t="str">
        <f t="shared" si="53"/>
        <v>FT_R</v>
      </c>
      <c r="C129" s="52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7"/>
      <c r="J129" s="60">
        <f t="shared" si="54"/>
        <v>0</v>
      </c>
      <c r="K129" s="36"/>
      <c r="M129" s="34"/>
      <c r="N129" s="24"/>
      <c r="O129" s="25"/>
      <c r="P129" s="26">
        <f t="shared" si="58"/>
        <v>0</v>
      </c>
      <c r="Q129" s="30">
        <f t="shared" si="57"/>
        <v>0</v>
      </c>
    </row>
    <row r="130" spans="1:17" ht="12.75">
      <c r="A130" s="13" t="str">
        <f t="shared" si="53"/>
        <v>D3 Érablières rouges</v>
      </c>
      <c r="B130" s="13" t="str">
        <f t="shared" si="53"/>
        <v>ERO</v>
      </c>
      <c r="C130" s="52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7"/>
      <c r="J130" s="60">
        <f t="shared" si="54"/>
        <v>0</v>
      </c>
      <c r="K130" s="36"/>
      <c r="M130" s="34"/>
      <c r="N130" s="24"/>
      <c r="O130" s="25"/>
      <c r="P130" s="26">
        <f t="shared" si="58"/>
        <v>0</v>
      </c>
      <c r="Q130" s="30">
        <f t="shared" si="57"/>
        <v>0</v>
      </c>
    </row>
    <row r="131" spans="1:17" ht="12.75">
      <c r="A131" s="13" t="str">
        <f t="shared" si="53"/>
        <v>D4 Feuillus tolérants</v>
      </c>
      <c r="B131" s="13" t="str">
        <f t="shared" si="53"/>
        <v>FT_R</v>
      </c>
      <c r="C131" s="52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/>
      <c r="J131" s="60">
        <f t="shared" si="54"/>
        <v>0</v>
      </c>
      <c r="K131" s="36"/>
      <c r="M131" s="34"/>
      <c r="N131" s="38"/>
      <c r="O131" s="25"/>
      <c r="P131" s="26">
        <f t="shared" si="58"/>
        <v>0</v>
      </c>
      <c r="Q131" s="30">
        <f t="shared" si="57"/>
        <v>0</v>
      </c>
    </row>
    <row r="132" spans="1:17" ht="12.75">
      <c r="A132" s="13" t="str">
        <f t="shared" si="53"/>
        <v>D5 Cédrières</v>
      </c>
      <c r="B132" s="13" t="str">
        <f t="shared" si="53"/>
        <v>THO</v>
      </c>
      <c r="C132" s="52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7"/>
      <c r="J132" s="60">
        <f t="shared" si="54"/>
        <v>0</v>
      </c>
      <c r="K132" s="36"/>
      <c r="M132" s="34"/>
      <c r="N132" s="38"/>
      <c r="O132" s="25"/>
      <c r="P132" s="26">
        <f t="shared" si="58"/>
        <v>0</v>
      </c>
      <c r="Q132" s="30">
        <f t="shared" si="57"/>
        <v>0</v>
      </c>
    </row>
    <row r="133" spans="1:17" ht="12.75">
      <c r="A133" s="13" t="str">
        <f t="shared" si="53"/>
        <v>D6 Pinèdes blanches</v>
      </c>
      <c r="B133" s="13" t="str">
        <f t="shared" si="53"/>
        <v>PINS</v>
      </c>
      <c r="C133" s="52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7"/>
      <c r="J133" s="60">
        <f t="shared" si="54"/>
        <v>0</v>
      </c>
      <c r="K133" s="36"/>
      <c r="M133" s="34"/>
      <c r="N133" s="38"/>
      <c r="O133" s="41"/>
      <c r="P133" s="26">
        <f t="shared" si="58"/>
        <v>0</v>
      </c>
      <c r="Q133" s="30">
        <f t="shared" si="57"/>
        <v>0</v>
      </c>
    </row>
    <row r="134" spans="1:17" ht="12.75">
      <c r="A134" s="13"/>
      <c r="B134" s="13"/>
      <c r="C134" s="53"/>
      <c r="D134" s="27"/>
      <c r="E134" s="27"/>
      <c r="F134" s="27"/>
      <c r="G134" s="27"/>
      <c r="H134" s="27"/>
      <c r="I134" s="27"/>
      <c r="J134" s="60">
        <f t="shared" si="54"/>
        <v>0</v>
      </c>
      <c r="K134" s="36"/>
      <c r="M134" s="34"/>
      <c r="N134" s="38"/>
      <c r="O134" s="41"/>
      <c r="P134" s="45"/>
      <c r="Q134" s="54"/>
    </row>
    <row r="135" spans="1:17" ht="13.5" thickBot="1">
      <c r="A135" s="55"/>
      <c r="B135" s="56"/>
      <c r="C135" s="57">
        <f aca="true" t="shared" si="59" ref="C135:I135">SUM(C121:C134)</f>
        <v>19900</v>
      </c>
      <c r="D135" s="57">
        <f t="shared" si="59"/>
        <v>2400</v>
      </c>
      <c r="E135" s="57">
        <f t="shared" si="59"/>
        <v>2700</v>
      </c>
      <c r="F135" s="57">
        <f t="shared" si="59"/>
        <v>600</v>
      </c>
      <c r="G135" s="57">
        <f t="shared" si="59"/>
        <v>600</v>
      </c>
      <c r="H135" s="57">
        <f t="shared" si="59"/>
        <v>0</v>
      </c>
      <c r="I135" s="57">
        <f t="shared" si="59"/>
        <v>0</v>
      </c>
      <c r="J135" s="49">
        <f t="shared" si="54"/>
        <v>26200</v>
      </c>
      <c r="K135" s="58"/>
      <c r="M135" s="34">
        <f>SUM(M121:M134)</f>
        <v>2000</v>
      </c>
      <c r="N135" s="38">
        <f>SUM(N121:N134)</f>
        <v>2900</v>
      </c>
      <c r="O135" s="41">
        <f>SUM(O121:O134)</f>
        <v>3800</v>
      </c>
      <c r="P135" s="45">
        <f>SUM(P121:P134)</f>
        <v>17500</v>
      </c>
      <c r="Q135" s="30">
        <f>SUM(Q121:Q134)</f>
        <v>26200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9" t="str">
        <f aca="true" t="shared" si="60" ref="C137:I137">+C4</f>
        <v>Sans contrainte</v>
      </c>
      <c r="D137" s="59" t="str">
        <f t="shared" si="60"/>
        <v>Paysage</v>
      </c>
      <c r="E137" s="59" t="str">
        <f t="shared" si="60"/>
        <v>Territoires fauniques structurés</v>
      </c>
      <c r="F137" s="59" t="str">
        <f t="shared" si="60"/>
        <v>Peuplements orphelins</v>
      </c>
      <c r="G137" s="59" t="str">
        <f t="shared" si="60"/>
        <v>Pentes fortes</v>
      </c>
      <c r="H137" s="59" t="str">
        <f t="shared" si="60"/>
        <v>Autres</v>
      </c>
      <c r="I137" s="59">
        <f t="shared" si="60"/>
        <v>0</v>
      </c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1" ref="C139:H139">+C6</f>
        <v>(FORP)</v>
      </c>
      <c r="D139" s="15" t="str">
        <f t="shared" si="61"/>
        <v>(ENV)</v>
      </c>
      <c r="E139" s="15" t="str">
        <f t="shared" si="61"/>
        <v>(PADE, ZEC, REFA, AUTF)</v>
      </c>
      <c r="F139" s="15" t="str">
        <f t="shared" si="61"/>
        <v>(ORPH, FRES,ENCL, IM25)</v>
      </c>
      <c r="G139" s="15" t="str">
        <f t="shared" si="61"/>
        <v>(PEEC)</v>
      </c>
      <c r="H139" s="15" t="str">
        <f t="shared" si="61"/>
        <v>(SFIA, AUT, IP25, VREC)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2" ref="A140:B152">+A7</f>
        <v>A1 Pessières</v>
      </c>
      <c r="B140" s="13" t="str">
        <f t="shared" si="62"/>
        <v>EPX</v>
      </c>
      <c r="C140" s="23">
        <v>3800</v>
      </c>
      <c r="D140" s="24">
        <v>200</v>
      </c>
      <c r="E140" s="24">
        <v>900</v>
      </c>
      <c r="F140" s="25">
        <v>200</v>
      </c>
      <c r="G140" s="26">
        <v>0</v>
      </c>
      <c r="H140" s="26">
        <v>0</v>
      </c>
      <c r="I140" s="27"/>
      <c r="J140" s="60">
        <f aca="true" t="shared" si="63" ref="J140:J154">SUM(C140:I140)</f>
        <v>5100</v>
      </c>
      <c r="K140" s="29">
        <f>SUM(J140:J153)</f>
        <v>32700</v>
      </c>
      <c r="M140" s="23">
        <f>+C140</f>
        <v>3800</v>
      </c>
      <c r="N140" s="24">
        <f>+D140+E140</f>
        <v>1100</v>
      </c>
      <c r="O140" s="25">
        <f aca="true" t="shared" si="64" ref="O140:O145">+F140</f>
        <v>200</v>
      </c>
      <c r="P140" s="26">
        <f aca="true" t="shared" si="65" ref="P140:P146">+G140+H140</f>
        <v>0</v>
      </c>
      <c r="Q140" s="30">
        <f aca="true" t="shared" si="66" ref="Q140:Q152">SUM(M140:P140)</f>
        <v>5100</v>
      </c>
    </row>
    <row r="141" spans="1:17" ht="12.75">
      <c r="A141" s="13" t="str">
        <f t="shared" si="62"/>
        <v>A2 Pinèdes grises</v>
      </c>
      <c r="B141" s="13" t="str">
        <f t="shared" si="62"/>
        <v>PIG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0">
        <f t="shared" si="63"/>
        <v>0</v>
      </c>
      <c r="K141" s="36"/>
      <c r="M141" s="23">
        <f>+C141</f>
        <v>0</v>
      </c>
      <c r="N141" s="24">
        <f>+D141+E141</f>
        <v>0</v>
      </c>
      <c r="O141" s="25">
        <f t="shared" si="64"/>
        <v>0</v>
      </c>
      <c r="P141" s="26">
        <f t="shared" si="65"/>
        <v>0</v>
      </c>
      <c r="Q141" s="30">
        <f t="shared" si="66"/>
        <v>0</v>
      </c>
    </row>
    <row r="142" spans="1:17" ht="12.75">
      <c r="A142" s="13" t="str">
        <f t="shared" si="62"/>
        <v>A3 Sapinières</v>
      </c>
      <c r="B142" s="13" t="str">
        <f t="shared" si="62"/>
        <v>SAB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0">
        <f t="shared" si="63"/>
        <v>0</v>
      </c>
      <c r="K142" s="36"/>
      <c r="M142" s="23">
        <f>+C142</f>
        <v>0</v>
      </c>
      <c r="N142" s="24">
        <f>+D142+E142</f>
        <v>0</v>
      </c>
      <c r="O142" s="25">
        <f t="shared" si="64"/>
        <v>0</v>
      </c>
      <c r="P142" s="26">
        <f t="shared" si="65"/>
        <v>0</v>
      </c>
      <c r="Q142" s="30">
        <f t="shared" si="66"/>
        <v>0</v>
      </c>
    </row>
    <row r="143" spans="1:17" ht="12.75">
      <c r="A143" s="13" t="str">
        <f t="shared" si="62"/>
        <v>B1 Résineux à Feuillus</v>
      </c>
      <c r="B143" s="13" t="str">
        <f t="shared" si="62"/>
        <v>R_F</v>
      </c>
      <c r="C143" s="43">
        <v>6000</v>
      </c>
      <c r="D143" s="24">
        <v>1000</v>
      </c>
      <c r="E143" s="24">
        <v>700</v>
      </c>
      <c r="F143" s="25">
        <v>200</v>
      </c>
      <c r="G143" s="26">
        <v>100</v>
      </c>
      <c r="H143" s="26">
        <v>0</v>
      </c>
      <c r="I143" s="27"/>
      <c r="J143" s="60">
        <f t="shared" si="63"/>
        <v>8000</v>
      </c>
      <c r="K143" s="36"/>
      <c r="M143" s="23"/>
      <c r="N143" s="24">
        <f>+D143+E143+C143</f>
        <v>7700</v>
      </c>
      <c r="O143" s="25">
        <f t="shared" si="64"/>
        <v>200</v>
      </c>
      <c r="P143" s="26">
        <f t="shared" si="65"/>
        <v>100</v>
      </c>
      <c r="Q143" s="30">
        <f t="shared" si="66"/>
        <v>8000</v>
      </c>
    </row>
    <row r="144" spans="1:17" ht="12.75">
      <c r="A144" s="13" t="str">
        <f t="shared" si="62"/>
        <v>B2 Peupleraies à résineux</v>
      </c>
      <c r="B144" s="13" t="str">
        <f t="shared" si="62"/>
        <v>PEU_R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0">
        <f t="shared" si="63"/>
        <v>0</v>
      </c>
      <c r="K144" s="36"/>
      <c r="M144" s="23"/>
      <c r="N144" s="24">
        <f>+D144+E144+C144</f>
        <v>0</v>
      </c>
      <c r="O144" s="25">
        <f t="shared" si="64"/>
        <v>0</v>
      </c>
      <c r="P144" s="26">
        <f t="shared" si="65"/>
        <v>0</v>
      </c>
      <c r="Q144" s="30">
        <f t="shared" si="66"/>
        <v>0</v>
      </c>
    </row>
    <row r="145" spans="1:17" ht="12.75">
      <c r="A145" s="13" t="str">
        <f t="shared" si="62"/>
        <v>B3 Bétulaies blanches à résineux</v>
      </c>
      <c r="B145" s="13" t="str">
        <f t="shared" si="62"/>
        <v>BOP_R</v>
      </c>
      <c r="C145" s="43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0">
        <f t="shared" si="63"/>
        <v>0</v>
      </c>
      <c r="K145" s="36"/>
      <c r="M145" s="34"/>
      <c r="N145" s="24">
        <f>+D145+E145+C145</f>
        <v>0</v>
      </c>
      <c r="O145" s="25">
        <f t="shared" si="64"/>
        <v>0</v>
      </c>
      <c r="P145" s="26">
        <f t="shared" si="65"/>
        <v>0</v>
      </c>
      <c r="Q145" s="30">
        <f t="shared" si="66"/>
        <v>0</v>
      </c>
    </row>
    <row r="146" spans="1:17" ht="12.75">
      <c r="A146" s="13" t="str">
        <f t="shared" si="62"/>
        <v>C1 Peupleraies</v>
      </c>
      <c r="B146" s="13" t="str">
        <f t="shared" si="62"/>
        <v>PEU</v>
      </c>
      <c r="C146" s="51">
        <v>500</v>
      </c>
      <c r="D146" s="25">
        <v>400</v>
      </c>
      <c r="E146" s="25">
        <v>200</v>
      </c>
      <c r="F146" s="25">
        <v>100</v>
      </c>
      <c r="G146" s="26">
        <v>0</v>
      </c>
      <c r="H146" s="26">
        <v>0</v>
      </c>
      <c r="I146" s="27"/>
      <c r="J146" s="60">
        <f t="shared" si="63"/>
        <v>1200</v>
      </c>
      <c r="K146" s="36"/>
      <c r="M146" s="34"/>
      <c r="N146" s="24"/>
      <c r="O146" s="25">
        <f>+F146+E146+D146+C146</f>
        <v>1200</v>
      </c>
      <c r="P146" s="26">
        <f t="shared" si="65"/>
        <v>0</v>
      </c>
      <c r="Q146" s="30">
        <f t="shared" si="66"/>
        <v>1200</v>
      </c>
    </row>
    <row r="147" spans="1:17" ht="12.75">
      <c r="A147" s="13" t="str">
        <f t="shared" si="62"/>
        <v>D1 Bétulaies blanches</v>
      </c>
      <c r="B147" s="13" t="str">
        <f t="shared" si="62"/>
        <v>BOP</v>
      </c>
      <c r="C147" s="52">
        <v>15100</v>
      </c>
      <c r="D147" s="26">
        <v>1200</v>
      </c>
      <c r="E147" s="26">
        <v>1300</v>
      </c>
      <c r="F147" s="26">
        <v>200</v>
      </c>
      <c r="G147" s="26">
        <v>600</v>
      </c>
      <c r="H147" s="26">
        <v>0</v>
      </c>
      <c r="I147" s="27"/>
      <c r="J147" s="60">
        <f t="shared" si="63"/>
        <v>18400</v>
      </c>
      <c r="K147" s="36"/>
      <c r="M147" s="34"/>
      <c r="N147" s="24"/>
      <c r="O147" s="25"/>
      <c r="P147" s="26">
        <f aca="true" t="shared" si="67" ref="P147:P152">+C147+D147+E147+F147+G147+H147</f>
        <v>18400</v>
      </c>
      <c r="Q147" s="30">
        <f t="shared" si="66"/>
        <v>18400</v>
      </c>
    </row>
    <row r="148" spans="1:17" ht="12.75">
      <c r="A148" s="13" t="str">
        <f t="shared" si="62"/>
        <v>D2 Feuillus tolérants à résineux</v>
      </c>
      <c r="B148" s="13" t="str">
        <f t="shared" si="62"/>
        <v>FT_R</v>
      </c>
      <c r="C148" s="52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7"/>
      <c r="J148" s="60">
        <f t="shared" si="63"/>
        <v>0</v>
      </c>
      <c r="K148" s="36"/>
      <c r="M148" s="34"/>
      <c r="N148" s="24"/>
      <c r="O148" s="25"/>
      <c r="P148" s="26">
        <f t="shared" si="67"/>
        <v>0</v>
      </c>
      <c r="Q148" s="30">
        <f t="shared" si="66"/>
        <v>0</v>
      </c>
    </row>
    <row r="149" spans="1:17" ht="12.75">
      <c r="A149" s="13" t="str">
        <f t="shared" si="62"/>
        <v>D3 Érablières rouges</v>
      </c>
      <c r="B149" s="13" t="str">
        <f t="shared" si="62"/>
        <v>ERO</v>
      </c>
      <c r="C149" s="52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7"/>
      <c r="J149" s="60">
        <f t="shared" si="63"/>
        <v>0</v>
      </c>
      <c r="K149" s="36"/>
      <c r="M149" s="34"/>
      <c r="N149" s="24"/>
      <c r="O149" s="25"/>
      <c r="P149" s="26">
        <f t="shared" si="67"/>
        <v>0</v>
      </c>
      <c r="Q149" s="30">
        <f t="shared" si="66"/>
        <v>0</v>
      </c>
    </row>
    <row r="150" spans="1:17" ht="12.75">
      <c r="A150" s="13" t="str">
        <f t="shared" si="62"/>
        <v>D4 Feuillus tolérants</v>
      </c>
      <c r="B150" s="13" t="str">
        <f t="shared" si="62"/>
        <v>FT_R</v>
      </c>
      <c r="C150" s="52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/>
      <c r="J150" s="60">
        <f t="shared" si="63"/>
        <v>0</v>
      </c>
      <c r="K150" s="36"/>
      <c r="M150" s="34"/>
      <c r="N150" s="38"/>
      <c r="O150" s="25"/>
      <c r="P150" s="26">
        <f t="shared" si="67"/>
        <v>0</v>
      </c>
      <c r="Q150" s="30">
        <f t="shared" si="66"/>
        <v>0</v>
      </c>
    </row>
    <row r="151" spans="1:17" ht="12.75">
      <c r="A151" s="13" t="str">
        <f t="shared" si="62"/>
        <v>D5 Cédrières</v>
      </c>
      <c r="B151" s="13" t="str">
        <f t="shared" si="62"/>
        <v>THO</v>
      </c>
      <c r="C151" s="52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7"/>
      <c r="J151" s="60">
        <f t="shared" si="63"/>
        <v>0</v>
      </c>
      <c r="K151" s="36"/>
      <c r="M151" s="34"/>
      <c r="N151" s="38"/>
      <c r="O151" s="25"/>
      <c r="P151" s="26">
        <f t="shared" si="67"/>
        <v>0</v>
      </c>
      <c r="Q151" s="30">
        <f t="shared" si="66"/>
        <v>0</v>
      </c>
    </row>
    <row r="152" spans="1:17" ht="12.75">
      <c r="A152" s="13" t="str">
        <f t="shared" si="62"/>
        <v>D6 Pinèdes blanches</v>
      </c>
      <c r="B152" s="13" t="str">
        <f t="shared" si="62"/>
        <v>PINS</v>
      </c>
      <c r="C152" s="52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7"/>
      <c r="J152" s="60">
        <f t="shared" si="63"/>
        <v>0</v>
      </c>
      <c r="K152" s="36"/>
      <c r="M152" s="34"/>
      <c r="N152" s="38"/>
      <c r="O152" s="41"/>
      <c r="P152" s="26">
        <f t="shared" si="67"/>
        <v>0</v>
      </c>
      <c r="Q152" s="30">
        <f t="shared" si="66"/>
        <v>0</v>
      </c>
    </row>
    <row r="153" spans="1:17" ht="12.75">
      <c r="A153" s="13"/>
      <c r="B153" s="13"/>
      <c r="C153" s="53"/>
      <c r="D153" s="27"/>
      <c r="E153" s="27"/>
      <c r="F153" s="27"/>
      <c r="G153" s="27"/>
      <c r="H153" s="27"/>
      <c r="I153" s="27"/>
      <c r="J153" s="60">
        <f t="shared" si="63"/>
        <v>0</v>
      </c>
      <c r="K153" s="36"/>
      <c r="M153" s="34"/>
      <c r="N153" s="38"/>
      <c r="O153" s="41"/>
      <c r="P153" s="45"/>
      <c r="Q153" s="54"/>
    </row>
    <row r="154" spans="1:17" ht="13.5" thickBot="1">
      <c r="A154" s="55"/>
      <c r="B154" s="56"/>
      <c r="C154" s="57">
        <f aca="true" t="shared" si="68" ref="C154:I154">SUM(C140:C153)</f>
        <v>25400</v>
      </c>
      <c r="D154" s="57">
        <f t="shared" si="68"/>
        <v>2800</v>
      </c>
      <c r="E154" s="57">
        <f t="shared" si="68"/>
        <v>3100</v>
      </c>
      <c r="F154" s="57">
        <f t="shared" si="68"/>
        <v>700</v>
      </c>
      <c r="G154" s="57">
        <f t="shared" si="68"/>
        <v>700</v>
      </c>
      <c r="H154" s="57">
        <f t="shared" si="68"/>
        <v>0</v>
      </c>
      <c r="I154" s="57">
        <f t="shared" si="68"/>
        <v>0</v>
      </c>
      <c r="J154" s="49">
        <f t="shared" si="63"/>
        <v>32700</v>
      </c>
      <c r="K154" s="58"/>
      <c r="M154" s="34">
        <f>SUM(M140:M153)</f>
        <v>3800</v>
      </c>
      <c r="N154" s="38">
        <f>SUM(N140:N153)</f>
        <v>8800</v>
      </c>
      <c r="O154" s="41">
        <f>SUM(O140:O153)</f>
        <v>1600</v>
      </c>
      <c r="P154" s="45">
        <f>SUM(P140:P153)</f>
        <v>18500</v>
      </c>
      <c r="Q154" s="30">
        <f>SUM(Q140:Q153)</f>
        <v>32700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9" t="str">
        <f aca="true" t="shared" si="69" ref="C156:H156">+C4</f>
        <v>Sans contrainte</v>
      </c>
      <c r="D156" s="59" t="str">
        <f t="shared" si="69"/>
        <v>Paysage</v>
      </c>
      <c r="E156" s="59" t="str">
        <f t="shared" si="69"/>
        <v>Territoires fauniques structurés</v>
      </c>
      <c r="F156" s="59" t="str">
        <f t="shared" si="69"/>
        <v>Peuplements orphelins</v>
      </c>
      <c r="G156" s="59" t="str">
        <f t="shared" si="69"/>
        <v>Pentes fortes</v>
      </c>
      <c r="H156" s="59" t="str">
        <f t="shared" si="69"/>
        <v>Autres</v>
      </c>
      <c r="I156" s="59"/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0" ref="C158:H158">+C6</f>
        <v>(FORP)</v>
      </c>
      <c r="D158" s="15" t="str">
        <f t="shared" si="70"/>
        <v>(ENV)</v>
      </c>
      <c r="E158" s="15" t="str">
        <f t="shared" si="70"/>
        <v>(PADE, ZEC, REFA, AUTF)</v>
      </c>
      <c r="F158" s="15" t="str">
        <f t="shared" si="70"/>
        <v>(ORPH, FRES,ENCL, IM25)</v>
      </c>
      <c r="G158" s="15" t="str">
        <f t="shared" si="70"/>
        <v>(PEEC)</v>
      </c>
      <c r="H158" s="15" t="str">
        <f t="shared" si="70"/>
        <v>(SFIA, AUT, IP25, VREC)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1" ref="A159:B171">+A7</f>
        <v>A1 Pessières</v>
      </c>
      <c r="B159" s="13" t="str">
        <f t="shared" si="71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0">
        <f aca="true" t="shared" si="72" ref="J159:J173">SUM(C159:I159)</f>
        <v>0</v>
      </c>
      <c r="K159" s="29">
        <f>SUM(J159:J172)</f>
        <v>500</v>
      </c>
      <c r="M159" s="23">
        <f>+C159</f>
        <v>0</v>
      </c>
      <c r="N159" s="24">
        <f>+D159+E159</f>
        <v>0</v>
      </c>
      <c r="O159" s="25">
        <f aca="true" t="shared" si="73" ref="O159:O164">+F159</f>
        <v>0</v>
      </c>
      <c r="P159" s="26">
        <f aca="true" t="shared" si="74" ref="P159:P165">+G159+H159</f>
        <v>0</v>
      </c>
      <c r="Q159" s="30">
        <f aca="true" t="shared" si="75" ref="Q159:Q171">SUM(M159:P159)</f>
        <v>0</v>
      </c>
    </row>
    <row r="160" spans="1:17" ht="12.75">
      <c r="A160" s="13" t="str">
        <f t="shared" si="71"/>
        <v>A2 Pinèdes grises</v>
      </c>
      <c r="B160" s="13" t="str">
        <f t="shared" si="71"/>
        <v>PIG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0">
        <f t="shared" si="72"/>
        <v>0</v>
      </c>
      <c r="K160" s="36"/>
      <c r="M160" s="23">
        <f>+C160</f>
        <v>0</v>
      </c>
      <c r="N160" s="24">
        <f>+D160+E160</f>
        <v>0</v>
      </c>
      <c r="O160" s="25">
        <f t="shared" si="73"/>
        <v>0</v>
      </c>
      <c r="P160" s="26">
        <f t="shared" si="74"/>
        <v>0</v>
      </c>
      <c r="Q160" s="30">
        <f t="shared" si="75"/>
        <v>0</v>
      </c>
    </row>
    <row r="161" spans="1:17" ht="12.75">
      <c r="A161" s="13" t="str">
        <f t="shared" si="71"/>
        <v>A3 Sapinières</v>
      </c>
      <c r="B161" s="13" t="str">
        <f t="shared" si="71"/>
        <v>SAB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0">
        <f t="shared" si="72"/>
        <v>0</v>
      </c>
      <c r="K161" s="36"/>
      <c r="M161" s="23">
        <f>+C161</f>
        <v>0</v>
      </c>
      <c r="N161" s="24">
        <f>+D161+E161</f>
        <v>0</v>
      </c>
      <c r="O161" s="25">
        <f t="shared" si="73"/>
        <v>0</v>
      </c>
      <c r="P161" s="26">
        <f t="shared" si="74"/>
        <v>0</v>
      </c>
      <c r="Q161" s="30">
        <f t="shared" si="75"/>
        <v>0</v>
      </c>
    </row>
    <row r="162" spans="1:17" ht="12.75">
      <c r="A162" s="13" t="str">
        <f t="shared" si="71"/>
        <v>B1 Résineux à Feuillus</v>
      </c>
      <c r="B162" s="13" t="str">
        <f t="shared" si="71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0">
        <f t="shared" si="72"/>
        <v>0</v>
      </c>
      <c r="K162" s="36"/>
      <c r="M162" s="23"/>
      <c r="N162" s="24">
        <f>+D162+E162+C162</f>
        <v>0</v>
      </c>
      <c r="O162" s="25">
        <f t="shared" si="73"/>
        <v>0</v>
      </c>
      <c r="P162" s="26">
        <f t="shared" si="74"/>
        <v>0</v>
      </c>
      <c r="Q162" s="30">
        <f t="shared" si="75"/>
        <v>0</v>
      </c>
    </row>
    <row r="163" spans="1:17" ht="12.75">
      <c r="A163" s="13" t="str">
        <f t="shared" si="71"/>
        <v>B2 Peupleraies à résineux</v>
      </c>
      <c r="B163" s="13" t="str">
        <f t="shared" si="71"/>
        <v>PEU_R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0">
        <f t="shared" si="72"/>
        <v>0</v>
      </c>
      <c r="K163" s="36"/>
      <c r="M163" s="23"/>
      <c r="N163" s="24">
        <f>+D163+E163+C163</f>
        <v>0</v>
      </c>
      <c r="O163" s="25">
        <f t="shared" si="73"/>
        <v>0</v>
      </c>
      <c r="P163" s="26">
        <f t="shared" si="74"/>
        <v>0</v>
      </c>
      <c r="Q163" s="30">
        <f t="shared" si="75"/>
        <v>0</v>
      </c>
    </row>
    <row r="164" spans="1:17" ht="12.75">
      <c r="A164" s="13" t="str">
        <f t="shared" si="71"/>
        <v>B3 Bétulaies blanches à résineux</v>
      </c>
      <c r="B164" s="13" t="str">
        <f t="shared" si="71"/>
        <v>BOP_R</v>
      </c>
      <c r="C164" s="43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0">
        <f t="shared" si="72"/>
        <v>0</v>
      </c>
      <c r="K164" s="36"/>
      <c r="M164" s="34"/>
      <c r="N164" s="24">
        <f>+D164+E164+C164</f>
        <v>0</v>
      </c>
      <c r="O164" s="25">
        <f t="shared" si="73"/>
        <v>0</v>
      </c>
      <c r="P164" s="26">
        <f t="shared" si="74"/>
        <v>0</v>
      </c>
      <c r="Q164" s="30">
        <f t="shared" si="75"/>
        <v>0</v>
      </c>
    </row>
    <row r="165" spans="1:17" ht="12.75">
      <c r="A165" s="13" t="str">
        <f t="shared" si="71"/>
        <v>C1 Peupleraies</v>
      </c>
      <c r="B165" s="13" t="str">
        <f t="shared" si="71"/>
        <v>PEU</v>
      </c>
      <c r="C165" s="51">
        <v>0</v>
      </c>
      <c r="D165" s="25">
        <v>0</v>
      </c>
      <c r="E165" s="25">
        <v>0</v>
      </c>
      <c r="F165" s="25">
        <v>0</v>
      </c>
      <c r="G165" s="26">
        <v>0</v>
      </c>
      <c r="H165" s="26">
        <v>0</v>
      </c>
      <c r="I165" s="27"/>
      <c r="J165" s="60">
        <f t="shared" si="72"/>
        <v>0</v>
      </c>
      <c r="K165" s="36"/>
      <c r="M165" s="34"/>
      <c r="N165" s="24"/>
      <c r="O165" s="25">
        <f>+F165+E165+D165+C165</f>
        <v>0</v>
      </c>
      <c r="P165" s="26">
        <f t="shared" si="74"/>
        <v>0</v>
      </c>
      <c r="Q165" s="30">
        <f t="shared" si="75"/>
        <v>0</v>
      </c>
    </row>
    <row r="166" spans="1:17" ht="12.75">
      <c r="A166" s="13" t="str">
        <f t="shared" si="71"/>
        <v>D1 Bétulaies blanches</v>
      </c>
      <c r="B166" s="13" t="str">
        <f t="shared" si="71"/>
        <v>BOP</v>
      </c>
      <c r="C166" s="52">
        <v>500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60">
        <f t="shared" si="72"/>
        <v>500</v>
      </c>
      <c r="K166" s="36"/>
      <c r="M166" s="34"/>
      <c r="N166" s="24"/>
      <c r="O166" s="25"/>
      <c r="P166" s="26">
        <f aca="true" t="shared" si="76" ref="P166:P171">+C166+D166+E166+F166+G166+H166</f>
        <v>500</v>
      </c>
      <c r="Q166" s="30">
        <f t="shared" si="75"/>
        <v>500</v>
      </c>
    </row>
    <row r="167" spans="1:17" ht="12.75">
      <c r="A167" s="13" t="str">
        <f t="shared" si="71"/>
        <v>D2 Feuillus tolérants à résineux</v>
      </c>
      <c r="B167" s="13" t="str">
        <f t="shared" si="71"/>
        <v>FT_R</v>
      </c>
      <c r="C167" s="52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7"/>
      <c r="J167" s="60">
        <f t="shared" si="72"/>
        <v>0</v>
      </c>
      <c r="K167" s="36"/>
      <c r="M167" s="34"/>
      <c r="N167" s="24"/>
      <c r="O167" s="25"/>
      <c r="P167" s="26">
        <f t="shared" si="76"/>
        <v>0</v>
      </c>
      <c r="Q167" s="30">
        <f t="shared" si="75"/>
        <v>0</v>
      </c>
    </row>
    <row r="168" spans="1:17" ht="12.75">
      <c r="A168" s="13" t="str">
        <f t="shared" si="71"/>
        <v>D3 Érablières rouges</v>
      </c>
      <c r="B168" s="13" t="str">
        <f t="shared" si="71"/>
        <v>ERO</v>
      </c>
      <c r="C168" s="52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7"/>
      <c r="J168" s="60">
        <f t="shared" si="72"/>
        <v>0</v>
      </c>
      <c r="K168" s="36"/>
      <c r="M168" s="34"/>
      <c r="N168" s="24"/>
      <c r="O168" s="25"/>
      <c r="P168" s="26">
        <f t="shared" si="76"/>
        <v>0</v>
      </c>
      <c r="Q168" s="30">
        <f t="shared" si="75"/>
        <v>0</v>
      </c>
    </row>
    <row r="169" spans="1:17" ht="12.75">
      <c r="A169" s="13" t="str">
        <f t="shared" si="71"/>
        <v>D4 Feuillus tolérants</v>
      </c>
      <c r="B169" s="13" t="str">
        <f t="shared" si="71"/>
        <v>FT_R</v>
      </c>
      <c r="C169" s="52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7"/>
      <c r="J169" s="60">
        <f t="shared" si="72"/>
        <v>0</v>
      </c>
      <c r="K169" s="36"/>
      <c r="M169" s="34"/>
      <c r="N169" s="38"/>
      <c r="O169" s="25"/>
      <c r="P169" s="26">
        <f t="shared" si="76"/>
        <v>0</v>
      </c>
      <c r="Q169" s="30">
        <f t="shared" si="75"/>
        <v>0</v>
      </c>
    </row>
    <row r="170" spans="1:17" ht="12.75">
      <c r="A170" s="13" t="str">
        <f t="shared" si="71"/>
        <v>D5 Cédrières</v>
      </c>
      <c r="B170" s="13" t="str">
        <f t="shared" si="71"/>
        <v>THO</v>
      </c>
      <c r="C170" s="52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7"/>
      <c r="J170" s="60">
        <f t="shared" si="72"/>
        <v>0</v>
      </c>
      <c r="K170" s="36"/>
      <c r="M170" s="34"/>
      <c r="N170" s="38"/>
      <c r="O170" s="25"/>
      <c r="P170" s="26">
        <f t="shared" si="76"/>
        <v>0</v>
      </c>
      <c r="Q170" s="30">
        <f t="shared" si="75"/>
        <v>0</v>
      </c>
    </row>
    <row r="171" spans="1:17" ht="12.75">
      <c r="A171" s="13" t="str">
        <f t="shared" si="71"/>
        <v>D6 Pinèdes blanches</v>
      </c>
      <c r="B171" s="13" t="str">
        <f t="shared" si="71"/>
        <v>PINS</v>
      </c>
      <c r="C171" s="52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7"/>
      <c r="J171" s="60">
        <f t="shared" si="72"/>
        <v>0</v>
      </c>
      <c r="K171" s="36"/>
      <c r="M171" s="34"/>
      <c r="N171" s="38"/>
      <c r="O171" s="41"/>
      <c r="P171" s="26">
        <f t="shared" si="76"/>
        <v>0</v>
      </c>
      <c r="Q171" s="30">
        <f t="shared" si="75"/>
        <v>0</v>
      </c>
    </row>
    <row r="172" spans="1:17" ht="12.75">
      <c r="A172" s="13"/>
      <c r="B172" s="13"/>
      <c r="C172" s="53"/>
      <c r="D172" s="27"/>
      <c r="E172" s="27"/>
      <c r="F172" s="27"/>
      <c r="G172" s="27"/>
      <c r="H172" s="27"/>
      <c r="I172" s="27"/>
      <c r="J172" s="60">
        <f t="shared" si="72"/>
        <v>0</v>
      </c>
      <c r="K172" s="36"/>
      <c r="M172" s="34"/>
      <c r="N172" s="38"/>
      <c r="O172" s="41"/>
      <c r="P172" s="45"/>
      <c r="Q172" s="54"/>
    </row>
    <row r="173" spans="1:17" ht="13.5" thickBot="1">
      <c r="A173" s="55"/>
      <c r="B173" s="56"/>
      <c r="C173" s="57">
        <f aca="true" t="shared" si="77" ref="C173:I173">SUM(C159:C172)</f>
        <v>500</v>
      </c>
      <c r="D173" s="57">
        <f t="shared" si="77"/>
        <v>0</v>
      </c>
      <c r="E173" s="57">
        <f t="shared" si="77"/>
        <v>0</v>
      </c>
      <c r="F173" s="57">
        <f t="shared" si="77"/>
        <v>0</v>
      </c>
      <c r="G173" s="57">
        <f t="shared" si="77"/>
        <v>0</v>
      </c>
      <c r="H173" s="57">
        <f t="shared" si="77"/>
        <v>0</v>
      </c>
      <c r="I173" s="57">
        <f t="shared" si="77"/>
        <v>0</v>
      </c>
      <c r="J173" s="49">
        <f t="shared" si="72"/>
        <v>500</v>
      </c>
      <c r="K173" s="58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500</v>
      </c>
      <c r="Q173" s="30">
        <f>SUM(Q159:Q172)</f>
        <v>500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9" t="str">
        <f aca="true" t="shared" si="78" ref="C175:H175">+C4</f>
        <v>Sans contrainte</v>
      </c>
      <c r="D175" s="59" t="str">
        <f t="shared" si="78"/>
        <v>Paysage</v>
      </c>
      <c r="E175" s="59" t="str">
        <f t="shared" si="78"/>
        <v>Territoires fauniques structurés</v>
      </c>
      <c r="F175" s="59" t="str">
        <f t="shared" si="78"/>
        <v>Peuplements orphelins</v>
      </c>
      <c r="G175" s="59" t="str">
        <f t="shared" si="78"/>
        <v>Pentes fortes</v>
      </c>
      <c r="H175" s="59" t="str">
        <f t="shared" si="78"/>
        <v>Autres</v>
      </c>
      <c r="I175" s="59"/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9" ref="C177:H177">+C6</f>
        <v>(FORP)</v>
      </c>
      <c r="D177" s="15" t="str">
        <f t="shared" si="79"/>
        <v>(ENV)</v>
      </c>
      <c r="E177" s="15" t="str">
        <f t="shared" si="79"/>
        <v>(PADE, ZEC, REFA, AUTF)</v>
      </c>
      <c r="F177" s="15" t="str">
        <f t="shared" si="79"/>
        <v>(ORPH, FRES,ENCL, IM25)</v>
      </c>
      <c r="G177" s="15" t="str">
        <f t="shared" si="79"/>
        <v>(PEEC)</v>
      </c>
      <c r="H177" s="15" t="str">
        <f t="shared" si="79"/>
        <v>(SFIA, AUT, IP25, VREC)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0" ref="A178:B190">+A7</f>
        <v>A1 Pessières</v>
      </c>
      <c r="B178" s="13" t="str">
        <f t="shared" si="80"/>
        <v>EPX</v>
      </c>
      <c r="C178" s="23">
        <f aca="true" t="shared" si="81" ref="C178:H190">+C159+C140+C121+C102+C83+C64+C45+C26+C7</f>
        <v>948500</v>
      </c>
      <c r="D178" s="24">
        <f t="shared" si="81"/>
        <v>114500</v>
      </c>
      <c r="E178" s="24">
        <f t="shared" si="81"/>
        <v>233800</v>
      </c>
      <c r="F178" s="25">
        <f t="shared" si="81"/>
        <v>71700</v>
      </c>
      <c r="G178" s="26">
        <f t="shared" si="81"/>
        <v>3800</v>
      </c>
      <c r="H178" s="26">
        <f t="shared" si="81"/>
        <v>0</v>
      </c>
      <c r="I178" s="27"/>
      <c r="J178" s="60">
        <f aca="true" t="shared" si="82" ref="J178:J192">SUM(C178:I178)</f>
        <v>1372300</v>
      </c>
      <c r="K178" s="29">
        <f>SUM(J178:J191)</f>
        <v>2377400</v>
      </c>
      <c r="M178" s="23">
        <f>+C178</f>
        <v>948500</v>
      </c>
      <c r="N178" s="24">
        <f>+D178+E178</f>
        <v>348300</v>
      </c>
      <c r="O178" s="25">
        <f aca="true" t="shared" si="83" ref="O178:O183">+F178</f>
        <v>71700</v>
      </c>
      <c r="P178" s="26">
        <f aca="true" t="shared" si="84" ref="P178:P184">+G178+H178</f>
        <v>3800</v>
      </c>
      <c r="Q178" s="30">
        <f aca="true" t="shared" si="85" ref="Q178:Q190">SUM(M178:P178)</f>
        <v>1372300</v>
      </c>
    </row>
    <row r="179" spans="1:17" ht="12.75">
      <c r="A179" s="13" t="str">
        <f t="shared" si="80"/>
        <v>A2 Pinèdes grises</v>
      </c>
      <c r="B179" s="13" t="str">
        <f t="shared" si="80"/>
        <v>PIG</v>
      </c>
      <c r="C179" s="23">
        <f t="shared" si="81"/>
        <v>0</v>
      </c>
      <c r="D179" s="24">
        <f t="shared" si="81"/>
        <v>0</v>
      </c>
      <c r="E179" s="24">
        <f t="shared" si="81"/>
        <v>0</v>
      </c>
      <c r="F179" s="25">
        <f t="shared" si="81"/>
        <v>0</v>
      </c>
      <c r="G179" s="26">
        <f t="shared" si="81"/>
        <v>0</v>
      </c>
      <c r="H179" s="26">
        <f t="shared" si="81"/>
        <v>0</v>
      </c>
      <c r="I179" s="27"/>
      <c r="J179" s="60">
        <f t="shared" si="82"/>
        <v>0</v>
      </c>
      <c r="K179" s="36"/>
      <c r="M179" s="23">
        <f>+C179</f>
        <v>0</v>
      </c>
      <c r="N179" s="24">
        <f>+D179+E179</f>
        <v>0</v>
      </c>
      <c r="O179" s="25">
        <f t="shared" si="83"/>
        <v>0</v>
      </c>
      <c r="P179" s="26">
        <f t="shared" si="84"/>
        <v>0</v>
      </c>
      <c r="Q179" s="30">
        <f t="shared" si="85"/>
        <v>0</v>
      </c>
    </row>
    <row r="180" spans="1:17" ht="12.75">
      <c r="A180" s="13" t="str">
        <f t="shared" si="80"/>
        <v>A3 Sapinières</v>
      </c>
      <c r="B180" s="13" t="str">
        <f t="shared" si="80"/>
        <v>SAB</v>
      </c>
      <c r="C180" s="23">
        <f t="shared" si="81"/>
        <v>0</v>
      </c>
      <c r="D180" s="24">
        <f t="shared" si="81"/>
        <v>0</v>
      </c>
      <c r="E180" s="24">
        <f t="shared" si="81"/>
        <v>0</v>
      </c>
      <c r="F180" s="25">
        <f t="shared" si="81"/>
        <v>0</v>
      </c>
      <c r="G180" s="26">
        <f t="shared" si="81"/>
        <v>0</v>
      </c>
      <c r="H180" s="26">
        <f t="shared" si="81"/>
        <v>0</v>
      </c>
      <c r="I180" s="27"/>
      <c r="J180" s="60">
        <f t="shared" si="82"/>
        <v>0</v>
      </c>
      <c r="K180" s="36"/>
      <c r="M180" s="23">
        <f>+C180</f>
        <v>0</v>
      </c>
      <c r="N180" s="24">
        <f>+D180+E180</f>
        <v>0</v>
      </c>
      <c r="O180" s="25">
        <f t="shared" si="83"/>
        <v>0</v>
      </c>
      <c r="P180" s="26">
        <f t="shared" si="84"/>
        <v>0</v>
      </c>
      <c r="Q180" s="30">
        <f t="shared" si="85"/>
        <v>0</v>
      </c>
    </row>
    <row r="181" spans="1:17" ht="12.75">
      <c r="A181" s="13" t="str">
        <f t="shared" si="80"/>
        <v>B1 Résineux à Feuillus</v>
      </c>
      <c r="B181" s="13" t="str">
        <f t="shared" si="80"/>
        <v>R_F</v>
      </c>
      <c r="C181" s="43">
        <f t="shared" si="81"/>
        <v>356800</v>
      </c>
      <c r="D181" s="24">
        <f t="shared" si="81"/>
        <v>63600</v>
      </c>
      <c r="E181" s="24">
        <f t="shared" si="81"/>
        <v>40100</v>
      </c>
      <c r="F181" s="25">
        <f t="shared" si="81"/>
        <v>5700</v>
      </c>
      <c r="G181" s="26">
        <f t="shared" si="81"/>
        <v>4500</v>
      </c>
      <c r="H181" s="26">
        <f t="shared" si="81"/>
        <v>0</v>
      </c>
      <c r="I181" s="27"/>
      <c r="J181" s="60">
        <f t="shared" si="82"/>
        <v>470700</v>
      </c>
      <c r="K181" s="36"/>
      <c r="M181" s="23"/>
      <c r="N181" s="24">
        <f>+D181+E181+C181</f>
        <v>460500</v>
      </c>
      <c r="O181" s="25">
        <f t="shared" si="83"/>
        <v>5700</v>
      </c>
      <c r="P181" s="26">
        <f t="shared" si="84"/>
        <v>4500</v>
      </c>
      <c r="Q181" s="30">
        <f t="shared" si="85"/>
        <v>470700</v>
      </c>
    </row>
    <row r="182" spans="1:17" ht="12.75">
      <c r="A182" s="13" t="str">
        <f t="shared" si="80"/>
        <v>B2 Peupleraies à résineux</v>
      </c>
      <c r="B182" s="13" t="str">
        <f t="shared" si="80"/>
        <v>PEU_R</v>
      </c>
      <c r="C182" s="43">
        <f t="shared" si="81"/>
        <v>0</v>
      </c>
      <c r="D182" s="24">
        <f t="shared" si="81"/>
        <v>0</v>
      </c>
      <c r="E182" s="24">
        <f t="shared" si="81"/>
        <v>0</v>
      </c>
      <c r="F182" s="25">
        <f t="shared" si="81"/>
        <v>0</v>
      </c>
      <c r="G182" s="26">
        <f t="shared" si="81"/>
        <v>0</v>
      </c>
      <c r="H182" s="26">
        <f t="shared" si="81"/>
        <v>0</v>
      </c>
      <c r="I182" s="27"/>
      <c r="J182" s="60">
        <f t="shared" si="82"/>
        <v>0</v>
      </c>
      <c r="K182" s="36"/>
      <c r="M182" s="23"/>
      <c r="N182" s="24">
        <f>+D182+E182+C182</f>
        <v>0</v>
      </c>
      <c r="O182" s="25">
        <f t="shared" si="83"/>
        <v>0</v>
      </c>
      <c r="P182" s="26">
        <f t="shared" si="84"/>
        <v>0</v>
      </c>
      <c r="Q182" s="30">
        <f t="shared" si="85"/>
        <v>0</v>
      </c>
    </row>
    <row r="183" spans="1:17" ht="12.75">
      <c r="A183" s="13" t="str">
        <f t="shared" si="80"/>
        <v>B3 Bétulaies blanches à résineux</v>
      </c>
      <c r="B183" s="13" t="str">
        <f t="shared" si="80"/>
        <v>BOP_R</v>
      </c>
      <c r="C183" s="43">
        <f t="shared" si="81"/>
        <v>0</v>
      </c>
      <c r="D183" s="24">
        <f t="shared" si="81"/>
        <v>0</v>
      </c>
      <c r="E183" s="24">
        <f t="shared" si="81"/>
        <v>0</v>
      </c>
      <c r="F183" s="25">
        <f t="shared" si="81"/>
        <v>0</v>
      </c>
      <c r="G183" s="26">
        <f t="shared" si="81"/>
        <v>0</v>
      </c>
      <c r="H183" s="26">
        <f t="shared" si="81"/>
        <v>0</v>
      </c>
      <c r="I183" s="27"/>
      <c r="J183" s="60">
        <f t="shared" si="82"/>
        <v>0</v>
      </c>
      <c r="K183" s="36"/>
      <c r="M183" s="34"/>
      <c r="N183" s="24">
        <f>+D183+E183+C183</f>
        <v>0</v>
      </c>
      <c r="O183" s="25">
        <f t="shared" si="83"/>
        <v>0</v>
      </c>
      <c r="P183" s="26">
        <f t="shared" si="84"/>
        <v>0</v>
      </c>
      <c r="Q183" s="30">
        <f t="shared" si="85"/>
        <v>0</v>
      </c>
    </row>
    <row r="184" spans="1:17" ht="12.75">
      <c r="A184" s="13" t="str">
        <f t="shared" si="80"/>
        <v>C1 Peupleraies</v>
      </c>
      <c r="B184" s="13" t="str">
        <f t="shared" si="80"/>
        <v>PEU</v>
      </c>
      <c r="C184" s="51">
        <f t="shared" si="81"/>
        <v>96000</v>
      </c>
      <c r="D184" s="25">
        <f t="shared" si="81"/>
        <v>62800</v>
      </c>
      <c r="E184" s="25">
        <f t="shared" si="81"/>
        <v>34400</v>
      </c>
      <c r="F184" s="25">
        <f t="shared" si="81"/>
        <v>23100</v>
      </c>
      <c r="G184" s="26">
        <f t="shared" si="81"/>
        <v>3800</v>
      </c>
      <c r="H184" s="26">
        <f t="shared" si="81"/>
        <v>0</v>
      </c>
      <c r="I184" s="27"/>
      <c r="J184" s="60">
        <f t="shared" si="82"/>
        <v>220100</v>
      </c>
      <c r="K184" s="36"/>
      <c r="M184" s="34"/>
      <c r="N184" s="24"/>
      <c r="O184" s="25">
        <f>+F184+E184+D184+C184</f>
        <v>216300</v>
      </c>
      <c r="P184" s="26">
        <f t="shared" si="84"/>
        <v>3800</v>
      </c>
      <c r="Q184" s="30">
        <f t="shared" si="85"/>
        <v>220100</v>
      </c>
    </row>
    <row r="185" spans="1:17" ht="12.75">
      <c r="A185" s="13" t="str">
        <f t="shared" si="80"/>
        <v>D1 Bétulaies blanches</v>
      </c>
      <c r="B185" s="13" t="str">
        <f t="shared" si="80"/>
        <v>BOP</v>
      </c>
      <c r="C185" s="52">
        <f t="shared" si="81"/>
        <v>258700</v>
      </c>
      <c r="D185" s="26">
        <f t="shared" si="81"/>
        <v>17200</v>
      </c>
      <c r="E185" s="26">
        <f t="shared" si="81"/>
        <v>25900</v>
      </c>
      <c r="F185" s="26">
        <f t="shared" si="81"/>
        <v>2800</v>
      </c>
      <c r="G185" s="26">
        <f t="shared" si="81"/>
        <v>9700</v>
      </c>
      <c r="H185" s="26">
        <f t="shared" si="81"/>
        <v>0</v>
      </c>
      <c r="I185" s="27"/>
      <c r="J185" s="60">
        <f t="shared" si="82"/>
        <v>314300</v>
      </c>
      <c r="K185" s="36"/>
      <c r="M185" s="34"/>
      <c r="N185" s="24"/>
      <c r="O185" s="25"/>
      <c r="P185" s="26">
        <f aca="true" t="shared" si="86" ref="P185:P190">+C185+D185+E185+F185+G185+H185</f>
        <v>314300</v>
      </c>
      <c r="Q185" s="30">
        <f t="shared" si="85"/>
        <v>314300</v>
      </c>
    </row>
    <row r="186" spans="1:17" ht="12.75">
      <c r="A186" s="13" t="str">
        <f t="shared" si="80"/>
        <v>D2 Feuillus tolérants à résineux</v>
      </c>
      <c r="B186" s="13" t="str">
        <f t="shared" si="80"/>
        <v>FT_R</v>
      </c>
      <c r="C186" s="52">
        <f t="shared" si="81"/>
        <v>0</v>
      </c>
      <c r="D186" s="26">
        <f t="shared" si="81"/>
        <v>0</v>
      </c>
      <c r="E186" s="26">
        <f t="shared" si="81"/>
        <v>0</v>
      </c>
      <c r="F186" s="26">
        <f t="shared" si="81"/>
        <v>0</v>
      </c>
      <c r="G186" s="26">
        <f t="shared" si="81"/>
        <v>0</v>
      </c>
      <c r="H186" s="26">
        <f t="shared" si="81"/>
        <v>0</v>
      </c>
      <c r="I186" s="27"/>
      <c r="J186" s="60">
        <f t="shared" si="82"/>
        <v>0</v>
      </c>
      <c r="K186" s="36"/>
      <c r="M186" s="34"/>
      <c r="N186" s="24"/>
      <c r="O186" s="25"/>
      <c r="P186" s="26">
        <f t="shared" si="86"/>
        <v>0</v>
      </c>
      <c r="Q186" s="30">
        <f t="shared" si="85"/>
        <v>0</v>
      </c>
    </row>
    <row r="187" spans="1:17" ht="12.75">
      <c r="A187" s="13" t="str">
        <f t="shared" si="80"/>
        <v>D3 Érablières rouges</v>
      </c>
      <c r="B187" s="13" t="str">
        <f t="shared" si="80"/>
        <v>ERO</v>
      </c>
      <c r="C187" s="52">
        <f t="shared" si="81"/>
        <v>0</v>
      </c>
      <c r="D187" s="26">
        <f t="shared" si="81"/>
        <v>0</v>
      </c>
      <c r="E187" s="26">
        <f t="shared" si="81"/>
        <v>0</v>
      </c>
      <c r="F187" s="26">
        <f t="shared" si="81"/>
        <v>0</v>
      </c>
      <c r="G187" s="26">
        <f t="shared" si="81"/>
        <v>0</v>
      </c>
      <c r="H187" s="26">
        <f t="shared" si="81"/>
        <v>0</v>
      </c>
      <c r="I187" s="27"/>
      <c r="J187" s="60">
        <f t="shared" si="82"/>
        <v>0</v>
      </c>
      <c r="K187" s="36"/>
      <c r="M187" s="34"/>
      <c r="N187" s="24"/>
      <c r="O187" s="25"/>
      <c r="P187" s="26">
        <f t="shared" si="86"/>
        <v>0</v>
      </c>
      <c r="Q187" s="30">
        <f t="shared" si="85"/>
        <v>0</v>
      </c>
    </row>
    <row r="188" spans="1:17" ht="12.75">
      <c r="A188" s="13" t="str">
        <f t="shared" si="80"/>
        <v>D4 Feuillus tolérants</v>
      </c>
      <c r="B188" s="13" t="str">
        <f t="shared" si="80"/>
        <v>FT_R</v>
      </c>
      <c r="C188" s="52">
        <f t="shared" si="81"/>
        <v>0</v>
      </c>
      <c r="D188" s="26">
        <f t="shared" si="81"/>
        <v>0</v>
      </c>
      <c r="E188" s="26">
        <f t="shared" si="81"/>
        <v>0</v>
      </c>
      <c r="F188" s="26">
        <f t="shared" si="81"/>
        <v>0</v>
      </c>
      <c r="G188" s="26">
        <f t="shared" si="81"/>
        <v>0</v>
      </c>
      <c r="H188" s="26">
        <f t="shared" si="81"/>
        <v>0</v>
      </c>
      <c r="I188" s="27"/>
      <c r="J188" s="60">
        <f t="shared" si="82"/>
        <v>0</v>
      </c>
      <c r="K188" s="36"/>
      <c r="M188" s="34"/>
      <c r="N188" s="38"/>
      <c r="O188" s="25"/>
      <c r="P188" s="26">
        <f t="shared" si="86"/>
        <v>0</v>
      </c>
      <c r="Q188" s="30">
        <f t="shared" si="85"/>
        <v>0</v>
      </c>
    </row>
    <row r="189" spans="1:17" ht="12.75">
      <c r="A189" s="13" t="str">
        <f t="shared" si="80"/>
        <v>D5 Cédrières</v>
      </c>
      <c r="B189" s="13" t="str">
        <f t="shared" si="80"/>
        <v>THO</v>
      </c>
      <c r="C189" s="52">
        <f t="shared" si="81"/>
        <v>0</v>
      </c>
      <c r="D189" s="26">
        <f t="shared" si="81"/>
        <v>0</v>
      </c>
      <c r="E189" s="26">
        <f t="shared" si="81"/>
        <v>0</v>
      </c>
      <c r="F189" s="26">
        <f t="shared" si="81"/>
        <v>0</v>
      </c>
      <c r="G189" s="26">
        <f t="shared" si="81"/>
        <v>0</v>
      </c>
      <c r="H189" s="26">
        <f t="shared" si="81"/>
        <v>0</v>
      </c>
      <c r="I189" s="27"/>
      <c r="J189" s="60">
        <f t="shared" si="82"/>
        <v>0</v>
      </c>
      <c r="K189" s="36"/>
      <c r="M189" s="34"/>
      <c r="N189" s="38"/>
      <c r="O189" s="25"/>
      <c r="P189" s="26">
        <f t="shared" si="86"/>
        <v>0</v>
      </c>
      <c r="Q189" s="30">
        <f t="shared" si="85"/>
        <v>0</v>
      </c>
    </row>
    <row r="190" spans="1:17" ht="12.75">
      <c r="A190" s="13" t="str">
        <f t="shared" si="80"/>
        <v>D6 Pinèdes blanches</v>
      </c>
      <c r="B190" s="13" t="str">
        <f t="shared" si="80"/>
        <v>PINS</v>
      </c>
      <c r="C190" s="52">
        <f t="shared" si="81"/>
        <v>0</v>
      </c>
      <c r="D190" s="26">
        <f t="shared" si="81"/>
        <v>0</v>
      </c>
      <c r="E190" s="26">
        <f t="shared" si="81"/>
        <v>0</v>
      </c>
      <c r="F190" s="26">
        <f t="shared" si="81"/>
        <v>0</v>
      </c>
      <c r="G190" s="26">
        <f t="shared" si="81"/>
        <v>0</v>
      </c>
      <c r="H190" s="26">
        <f t="shared" si="81"/>
        <v>0</v>
      </c>
      <c r="I190" s="27"/>
      <c r="J190" s="60">
        <f t="shared" si="82"/>
        <v>0</v>
      </c>
      <c r="K190" s="36"/>
      <c r="M190" s="34"/>
      <c r="N190" s="38"/>
      <c r="O190" s="41"/>
      <c r="P190" s="26">
        <f t="shared" si="86"/>
        <v>0</v>
      </c>
      <c r="Q190" s="30">
        <f t="shared" si="85"/>
        <v>0</v>
      </c>
    </row>
    <row r="191" spans="1:17" ht="12.75">
      <c r="A191" s="13"/>
      <c r="B191" s="13"/>
      <c r="C191" s="53"/>
      <c r="D191" s="27"/>
      <c r="E191" s="27"/>
      <c r="F191" s="27"/>
      <c r="G191" s="27"/>
      <c r="H191" s="27"/>
      <c r="I191" s="27"/>
      <c r="J191" s="60">
        <f t="shared" si="82"/>
        <v>0</v>
      </c>
      <c r="K191" s="36"/>
      <c r="M191" s="34"/>
      <c r="N191" s="38"/>
      <c r="O191" s="41"/>
      <c r="P191" s="45"/>
      <c r="Q191" s="54"/>
    </row>
    <row r="192" spans="1:17" ht="13.5" thickBot="1">
      <c r="A192" s="55"/>
      <c r="B192" s="56"/>
      <c r="C192" s="57">
        <f aca="true" t="shared" si="87" ref="C192:I192">SUM(C178:C191)</f>
        <v>1660000</v>
      </c>
      <c r="D192" s="57">
        <f t="shared" si="87"/>
        <v>258100</v>
      </c>
      <c r="E192" s="57">
        <f t="shared" si="87"/>
        <v>334200</v>
      </c>
      <c r="F192" s="57">
        <f t="shared" si="87"/>
        <v>103300</v>
      </c>
      <c r="G192" s="57">
        <f t="shared" si="87"/>
        <v>21800</v>
      </c>
      <c r="H192" s="57">
        <f t="shared" si="87"/>
        <v>0</v>
      </c>
      <c r="I192" s="57">
        <f t="shared" si="87"/>
        <v>0</v>
      </c>
      <c r="J192" s="49">
        <f t="shared" si="82"/>
        <v>2377400</v>
      </c>
      <c r="K192" s="58"/>
      <c r="M192" s="34">
        <f>SUM(M178:M191)</f>
        <v>948500</v>
      </c>
      <c r="N192" s="38">
        <f>SUM(N178:N191)</f>
        <v>808800</v>
      </c>
      <c r="O192" s="41">
        <f>SUM(O178:O191)</f>
        <v>293700</v>
      </c>
      <c r="P192" s="45">
        <f>SUM(P178:P191)</f>
        <v>326400</v>
      </c>
      <c r="Q192" s="30">
        <f>SUM(Q178:Q191)</f>
        <v>2377400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fitToHeight="3" horizontalDpi="600" verticalDpi="600" orientation="landscape" scale="55" r:id="rId1"/>
  <headerFooter alignWithMargins="0">
    <oddFooter>&amp;CPage &amp;P de &amp;N</oddFooter>
  </headerFooter>
  <rowBreaks count="3" manualBreakCount="3">
    <brk id="40" max="10" man="1"/>
    <brk id="97" max="10" man="1"/>
    <brk id="1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2014-09-08T17:55:45Z</dcterms:created>
  <dcterms:modified xsi:type="dcterms:W3CDTF">2014-09-08T17:56:17Z</dcterms:modified>
  <cp:category/>
  <cp:version/>
  <cp:contentType/>
  <cp:contentStatus/>
</cp:coreProperties>
</file>